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za web\"/>
    </mc:Choice>
  </mc:AlternateContent>
  <xr:revisionPtr revIDLastSave="0" documentId="13_ncr:1_{CF435284-81F4-4C8D-BF41-E00C5FCC6043}" xr6:coauthVersionLast="47" xr6:coauthVersionMax="47" xr10:uidLastSave="{00000000-0000-0000-0000-000000000000}"/>
  <workbookProtection workbookAlgorithmName="SHA-512" workbookHashValue="kq/T1Al5AIScH+SxZKQPUsCWkQO9lHH6vV0dAsx+1tmtAdA8WW5WwSPhXtL9ubwnZsMBCTeN7PMusOMu3TiErA==" workbookSaltValue="NpczN+SVwZZpfEB3kQjB6A==" workbookSpinCount="100000" lockStructure="1"/>
  <bookViews>
    <workbookView xWindow="-120" yWindow="-120" windowWidth="38640" windowHeight="21240" xr2:uid="{B0F00FD1-B9D0-4190-AD13-C5C6D98F5FF2}"/>
  </bookViews>
  <sheets>
    <sheet name="prijavni obrazac" sheetId="1" r:id="rId1"/>
    <sheet name="List1" sheetId="2" state="hidden" r:id="rId2"/>
  </sheets>
  <definedNames>
    <definedName name="_xlnm.Print_Area" localSheetId="0">'prijavni obrazac'!$A$1:$D$142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43" i="2" s="1"/>
  <c r="D128" i="1" s="1"/>
  <c r="D27" i="2"/>
  <c r="D28" i="2" s="1"/>
  <c r="D105" i="1" s="1"/>
  <c r="D24" i="2"/>
  <c r="D25" i="2" s="1"/>
  <c r="D102" i="1" s="1"/>
  <c r="D21" i="2"/>
  <c r="D22" i="2" s="1"/>
  <c r="D99" i="1" s="1"/>
  <c r="D18" i="2"/>
  <c r="D19" i="2" s="1"/>
  <c r="D96" i="1" s="1"/>
  <c r="D15" i="2"/>
  <c r="D16" i="2" s="1"/>
  <c r="D93" i="1" s="1"/>
  <c r="D12" i="2"/>
  <c r="D13" i="2" s="1"/>
  <c r="D90" i="1" s="1"/>
  <c r="D9" i="2"/>
  <c r="D10" i="2" s="1"/>
  <c r="D87" i="1" s="1"/>
  <c r="D6" i="2"/>
  <c r="D7" i="2" s="1"/>
  <c r="D84" i="1" s="1"/>
  <c r="D31" i="2"/>
  <c r="D32" i="2" s="1"/>
  <c r="D110" i="1" s="1"/>
  <c r="A2" i="2"/>
  <c r="B2" i="2" s="1"/>
  <c r="D137" i="1" s="1"/>
  <c r="D131" i="1"/>
  <c r="D132" i="1" s="1"/>
  <c r="D122" i="1"/>
  <c r="D119" i="1"/>
  <c r="D116" i="1"/>
  <c r="A1" i="2"/>
  <c r="B1" i="2" s="1"/>
  <c r="D140" i="1" l="1"/>
  <c r="D107" i="1"/>
  <c r="D85" i="1"/>
  <c r="D123" i="1"/>
  <c r="D88" i="1"/>
  <c r="D94" i="1"/>
  <c r="D100" i="1"/>
  <c r="D103" i="1"/>
  <c r="D106" i="1"/>
  <c r="D91" i="1"/>
  <c r="D124" i="1"/>
  <c r="B50" i="2" s="1"/>
  <c r="D97" i="1"/>
  <c r="D138" i="1"/>
  <c r="D133" i="1"/>
  <c r="D129" i="1"/>
  <c r="D120" i="1"/>
  <c r="D117" i="1"/>
  <c r="D111" i="1"/>
  <c r="D134" i="1" l="1"/>
  <c r="D125" i="1"/>
  <c r="D112" i="1"/>
  <c r="B49" i="2" s="1"/>
  <c r="D108" i="1"/>
  <c r="D141" i="1" l="1"/>
  <c r="E49" i="2"/>
  <c r="D50" i="2"/>
  <c r="D49" i="2"/>
  <c r="D113" i="1"/>
  <c r="E50" i="2" s="1"/>
  <c r="B51" i="2"/>
  <c r="E51" i="2" s="1"/>
  <c r="D142" i="1" l="1"/>
  <c r="E52" i="2"/>
  <c r="D51" i="2"/>
  <c r="D52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<sst xmlns="http://schemas.openxmlformats.org/spreadsheetml/2006/main" count="226" uniqueCount="119">
  <si>
    <t>Osnovni podaci</t>
  </si>
  <si>
    <t>Ime</t>
  </si>
  <si>
    <t>Prezime</t>
  </si>
  <si>
    <t>OIB</t>
  </si>
  <si>
    <t>Banka</t>
  </si>
  <si>
    <t>IBAN</t>
  </si>
  <si>
    <t>Lokacija</t>
  </si>
  <si>
    <t>Ulica</t>
  </si>
  <si>
    <t>Kućni broj</t>
  </si>
  <si>
    <t>Poštanski broj</t>
  </si>
  <si>
    <t>Mjesto</t>
  </si>
  <si>
    <t>Županija</t>
  </si>
  <si>
    <t>Katastarska općina</t>
  </si>
  <si>
    <t>Katastarska čestica</t>
  </si>
  <si>
    <t>Tehnički podaci</t>
  </si>
  <si>
    <t>Godina izgradnje obiteljske kuće</t>
  </si>
  <si>
    <t>Građevinska bruto površina</t>
  </si>
  <si>
    <t>Broj stambenih jedinica</t>
  </si>
  <si>
    <t>Kontrolna pitanja</t>
  </si>
  <si>
    <t>Je li više od 50% bruto podne površine obiteljske kuće namijenjeno za stanovanje?</t>
  </si>
  <si>
    <t>Je li obiteljska kuća u režimu zaštite kulturnih dobara?</t>
  </si>
  <si>
    <t>Adresa e-pošte</t>
  </si>
  <si>
    <t>M1.	Povećanje toplinske zaštite elemenata vanjske ovojnice grijanog prostora</t>
  </si>
  <si>
    <t>M1.1.	Toplinska izolacija vanjske ovojnice</t>
  </si>
  <si>
    <t>M1.1.1.Vanjski zid</t>
  </si>
  <si>
    <t>Iznos investicije (eur)</t>
  </si>
  <si>
    <t>M1.1.2.Ravni krov</t>
  </si>
  <si>
    <t>M1.1.3.Kosi krov</t>
  </si>
  <si>
    <t>M1.1.4.Pod na tlu</t>
  </si>
  <si>
    <t>M1.1.5.Strop iznad vanjskog zraka, strop iznad garaže</t>
  </si>
  <si>
    <t>M1.1.6. Zidovi prema negrijanim prostorijama i negrijanom stubištu temperature više od 0°C</t>
  </si>
  <si>
    <t>M1.1.7. Strop prema negrijanim prostorijama</t>
  </si>
  <si>
    <t>M1.1.8.	Strop prema provjetravanom tavanu</t>
  </si>
  <si>
    <t>M1.2.	Zamjena postojeće stolarije ovojnice grijanog prostora novom</t>
  </si>
  <si>
    <t>M1.2.1.	Zamjena vanjske stolarije</t>
  </si>
  <si>
    <t>M2. Ugradnja sustava za korištenje obnovljivih izvora energije (toplinska/rashladna)</t>
  </si>
  <si>
    <t>M3.	Postavljanje nove fotonaponske elektrane za proizvodnju električne energije za vlastite potrebe</t>
  </si>
  <si>
    <t>M3.1. Fotonaponska elektrana</t>
  </si>
  <si>
    <t>POMOĆ PRI PRIJAVI</t>
  </si>
  <si>
    <t>Opravdani troškovi (eur)</t>
  </si>
  <si>
    <r>
      <t>Ukupna površina (m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>)</t>
    </r>
  </si>
  <si>
    <t>Koristim uslugu pomoći tijekom prijave na Poziv</t>
  </si>
  <si>
    <r>
      <t xml:space="preserve">Kontakt </t>
    </r>
    <r>
      <rPr>
        <i/>
        <sz val="12"/>
        <color theme="1"/>
        <rFont val="Calibri"/>
        <family val="2"/>
        <charset val="238"/>
      </rPr>
      <t>(popuniti ako se razlikuje od kontakta prijavitelja)</t>
    </r>
  </si>
  <si>
    <t>PODACI O PRIJAVITELJU</t>
  </si>
  <si>
    <t>PODACI O OBITELJSKOJ KUĆI</t>
  </si>
  <si>
    <t>Mobilni telefon</t>
  </si>
  <si>
    <t>Traženi iznos (eur)</t>
  </si>
  <si>
    <t>Pomoć pri prijavi</t>
  </si>
  <si>
    <t>Je li obiteljska kuća oštećena u potresu?</t>
  </si>
  <si>
    <t>Koristi li se obiteljska kuća za obavljanje gospodarske djelatnosti?</t>
  </si>
  <si>
    <t>Ukupan iznos investicije (€)</t>
  </si>
  <si>
    <t>Tražena bespovratna sredstva (€)</t>
  </si>
  <si>
    <t>Ukupan opravdani trošak (€)</t>
  </si>
  <si>
    <t>M4. Izvedba nove infrastrukture za punjenje električnog vozila</t>
  </si>
  <si>
    <t>M4.1. Punionica za električno vozilo</t>
  </si>
  <si>
    <t>jedinična cijena (eur/m2)</t>
  </si>
  <si>
    <t>odobrena jedinična cijena (eur/m2)</t>
  </si>
  <si>
    <t>Ukupan iznos opravdanog troška M1.1 (eur)</t>
  </si>
  <si>
    <t>Ukupan traženi iznos  M1.1 (eur)</t>
  </si>
  <si>
    <t xml:space="preserve">M2.1. Dizalica topline za grijanje potrošne vode i grijanje prostora ili za grijanje potrošne vode i grijanje i hlađenje prostora </t>
  </si>
  <si>
    <t xml:space="preserve">M2.2. Sustav sa sunčanim toplinskim kolektorima </t>
  </si>
  <si>
    <t>M2.3. Kotao na drvnu sječku/pelete ili pirolitički kotao na drva za grijanje prostora ili prostora i potrošne vode</t>
  </si>
  <si>
    <t>Instalirana nazivna snaga (kW)</t>
  </si>
  <si>
    <t>jedinična cijena (eur/kW)</t>
  </si>
  <si>
    <t>odobrena jedinična cijena (eur/kW)</t>
  </si>
  <si>
    <t>Ukupan iznos opravdanog troška M3 i M4 (eur)</t>
  </si>
  <si>
    <t>Ukupan traženi iznos  M3 i M4 (eur)</t>
  </si>
  <si>
    <t>Ukupan iznos opravdanog troška M2 (eur)</t>
  </si>
  <si>
    <t>Ukupan traženi iznos  M2 (eur)</t>
  </si>
  <si>
    <t>Ukupan iznos opravdanog troška M1 (eur)</t>
  </si>
  <si>
    <t>Ukupan traženi iznos  M1 (eur)</t>
  </si>
  <si>
    <t>A2</t>
  </si>
  <si>
    <t>A3</t>
  </si>
  <si>
    <t>A1</t>
  </si>
  <si>
    <t xml:space="preserve">PODACI O MJERAMA KOJE SE PRIJAVLJUJU ZA SUFINANCIRANJE
Podaci za ispunjavanje polja u nastavku se nalaze u ponudama ili troškovnicima izvođača radova/dobavljača opreme 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</si>
  <si>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</si>
  <si>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</si>
  <si>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</si>
  <si>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</si>
  <si>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</si>
  <si>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</si>
  <si>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</si>
  <si>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</si>
  <si>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</si>
  <si>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</si>
  <si>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</si>
  <si>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</si>
  <si>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</si>
  <si>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</si>
  <si>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</si>
  <si>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</si>
  <si>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</si>
  <si>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</si>
  <si>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</si>
  <si>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</si>
  <si>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</si>
  <si>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</si>
  <si>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</si>
  <si>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</si>
  <si>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</si>
  <si>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</si>
  <si>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</si>
  <si>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</si>
  <si>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</si>
  <si>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</si>
  <si>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</si>
  <si>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</si>
  <si>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</si>
  <si>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Nova Hrvatska banka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</si>
  <si>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</si>
  <si>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</si>
  <si>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</si>
  <si>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</si>
  <si>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</si>
  <si>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</si>
  <si>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</si>
  <si>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</si>
  <si>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r>
      <rPr>
        <b/>
        <sz val="16"/>
        <color theme="1"/>
        <rFont val="Calibri"/>
        <family val="2"/>
        <charset val="238"/>
      </rPr>
      <t>PRIJAVNI OBRAZAC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ZA JAVNI POZIV ZA ENERGETSKU OBNOVU OBITELJSKIH KUĆA (EnU-1/24)
</t>
    </r>
    <r>
      <rPr>
        <i/>
        <sz val="12"/>
        <color theme="1"/>
        <rFont val="Calibri"/>
        <family val="2"/>
        <charset val="238"/>
      </rPr>
      <t>Obvezno je popuniti podatke o prijavitelju, obiteljskoj kući i mjerama koje se prijavljuju za sufinanciranje</t>
    </r>
  </si>
  <si>
    <t>INFORMATIVNI IZRAČUN (ne popunjavati - računa se automatski)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</si>
</sst>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2" borderId="3" xfId="0" applyNumberFormat="1" applyFont="1" applyFill="1" applyBorder="1" applyAlignment="1" applyProtection="1">
      <alignment vertical="center" wrapText="1"/>
      <protection locked="0"/>
    </xf>
    <xf numFmtId="49" fontId="1" fillId="0" borderId="3" xfId="0" applyNumberFormat="1" applyFont="1" applyBorder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" fontId="1" fillId="2" borderId="3" xfId="0" applyNumberFormat="1" applyFont="1" applyFill="1" applyBorder="1" applyAlignment="1" applyProtection="1">
      <alignment horizontal="center"/>
      <protection locked="0"/>
    </xf>
    <xf numFmtId="4" fontId="2" fillId="2" borderId="8" xfId="0" applyNumberFormat="1" applyFont="1" applyFill="1" applyBorder="1" applyAlignment="1" applyProtection="1">
      <alignment horizontal="center" vertical="center"/>
      <protection hidden="1"/>
    </xf>
    <xf numFmtId="4" fontId="2" fillId="2" borderId="11" xfId="0" applyNumberFormat="1" applyFont="1" applyFill="1" applyBorder="1" applyAlignment="1" applyProtection="1">
      <alignment horizontal="center" vertical="center"/>
      <protection hidden="1"/>
    </xf>
    <xf numFmtId="4" fontId="2" fillId="2" borderId="13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/>
    <xf numFmtId="0" fontId="11" fillId="0" borderId="14" xfId="0" applyFont="1" applyBorder="1" applyAlignment="1">
      <alignment vertical="center" wrapText="1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1" fillId="0" borderId="13" xfId="0" applyNumberFormat="1" applyFont="1" applyBorder="1" applyAlignment="1" applyProtection="1">
      <alignment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" fontId="1" fillId="2" borderId="13" xfId="0" applyNumberFormat="1" applyFont="1" applyFill="1" applyBorder="1" applyAlignment="1" applyProtection="1">
      <alignment horizontal="center"/>
      <protection locked="0"/>
    </xf>
    <xf numFmtId="4" fontId="1" fillId="2" borderId="13" xfId="0" applyNumberFormat="1" applyFont="1" applyFill="1" applyBorder="1" applyAlignment="1" applyProtection="1">
      <alignment horizontal="center" vertical="center"/>
      <protection hidden="1"/>
    </xf>
    <xf numFmtId="4" fontId="4" fillId="5" borderId="13" xfId="0" applyNumberFormat="1" applyFont="1" applyFill="1" applyBorder="1" applyAlignment="1" applyProtection="1">
      <alignment horizontal="center" vertical="center"/>
      <protection hidden="1"/>
    </xf>
    <xf numFmtId="4" fontId="1" fillId="2" borderId="19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/>
    </xf>
    <xf numFmtId="0" fontId="1" fillId="0" borderId="16" xfId="0" applyFont="1" applyBorder="1" applyAlignment="1" applyProtection="1">
      <alignment horizontal="left"/>
    </xf>
    <xf numFmtId="0" fontId="1" fillId="0" borderId="17" xfId="0" applyFont="1" applyBorder="1" applyAlignment="1" applyProtection="1">
      <alignment horizontal="left"/>
    </xf>
    <xf numFmtId="0" fontId="1" fillId="0" borderId="0" xfId="0" applyFont="1" applyProtection="1"/>
    <xf numFmtId="0" fontId="1" fillId="0" borderId="18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/>
    </xf>
    <xf numFmtId="0" fontId="1" fillId="0" borderId="19" xfId="0" applyFont="1" applyBorder="1" applyAlignment="1" applyProtection="1">
      <alignment horizontal="left" vertical="top"/>
    </xf>
    <xf numFmtId="0" fontId="1" fillId="0" borderId="18" xfId="0" applyFont="1" applyBorder="1" applyAlignment="1" applyProtection="1">
      <alignment horizontal="left" vertical="top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left" vertical="center" wrapText="1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1" fillId="2" borderId="1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6" fillId="2" borderId="13" xfId="0" applyFont="1" applyFill="1" applyBorder="1" applyAlignment="1" applyProtection="1">
      <alignment horizontal="left" vertical="center"/>
    </xf>
    <xf numFmtId="0" fontId="1" fillId="2" borderId="1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13" xfId="0" applyFont="1" applyFill="1" applyBorder="1" applyAlignment="1" applyProtection="1">
      <alignment vertical="center" wrapText="1"/>
    </xf>
    <xf numFmtId="0" fontId="1" fillId="2" borderId="1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8" fillId="3" borderId="13" xfId="0" applyFont="1" applyFill="1" applyBorder="1" applyAlignment="1" applyProtection="1">
      <alignment horizontal="center" vertical="center"/>
    </xf>
    <xf numFmtId="0" fontId="5" fillId="5" borderId="12" xfId="0" applyFont="1" applyFill="1" applyBorder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left" vertical="center"/>
    </xf>
    <xf numFmtId="4" fontId="4" fillId="5" borderId="1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2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2" borderId="22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2" fillId="2" borderId="6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0" fontId="2" fillId="2" borderId="1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8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17A142"/>
      </font>
      <fill>
        <patternFill>
          <bgColor theme="0"/>
        </patternFill>
      </fill>
    </dxf>
    <dxf>
      <font>
        <b/>
        <i val="0"/>
        <color rgb="FFF8202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CBA9-DB04-426C-8DAA-D713A22086F8}">
  <dimension ref="A1:D142"/>
  <sheetViews>
    <sheetView tabSelected="1" view="pageBreakPreview" zoomScaleNormal="100" zoomScaleSheetLayoutView="100" workbookViewId="0">
      <selection activeCell="B11" sqref="B11"/>
    </sheetView>
  </sheetViews>
  <sheetFormatPr defaultColWidth="9.140625" defaultRowHeight="15" x14ac:dyDescent="0.25"/>
  <cols>
    <col min="1" max="1" width="20.140625" style="90" customWidth="1"/>
    <col min="2" max="2" width="50.140625" style="30" customWidth="1"/>
    <col min="3" max="3" width="20.140625" style="90" customWidth="1"/>
    <col min="4" max="4" width="40.140625" style="91" customWidth="1"/>
    <col min="5" max="16384" width="9.140625" style="30"/>
  </cols>
  <sheetData>
    <row r="1" spans="1:4" x14ac:dyDescent="0.25">
      <c r="A1" s="27" t="e" vm="1">
        <v>#VALUE!</v>
      </c>
      <c r="B1" s="28"/>
      <c r="C1" s="28"/>
      <c r="D1" s="29"/>
    </row>
    <row r="2" spans="1:4" x14ac:dyDescent="0.25">
      <c r="A2" s="31"/>
      <c r="B2" s="32"/>
      <c r="C2" s="32"/>
      <c r="D2" s="33"/>
    </row>
    <row r="3" spans="1:4" x14ac:dyDescent="0.25">
      <c r="A3" s="31"/>
      <c r="B3" s="32"/>
      <c r="C3" s="32"/>
      <c r="D3" s="33"/>
    </row>
    <row r="4" spans="1:4" x14ac:dyDescent="0.25">
      <c r="A4" s="31"/>
      <c r="B4" s="32"/>
      <c r="C4" s="32"/>
      <c r="D4" s="33"/>
    </row>
    <row r="5" spans="1:4" x14ac:dyDescent="0.25">
      <c r="A5" s="31"/>
      <c r="B5" s="32"/>
      <c r="C5" s="32"/>
      <c r="D5" s="33"/>
    </row>
    <row r="6" spans="1:4" ht="21.75" customHeight="1" x14ac:dyDescent="0.25">
      <c r="A6" s="34" t="s">
        <v>117</v>
      </c>
      <c r="B6" s="35"/>
      <c r="C6" s="35"/>
      <c r="D6" s="36"/>
    </row>
    <row r="7" spans="1:4" ht="21.75" customHeight="1" x14ac:dyDescent="0.25">
      <c r="A7" s="34"/>
      <c r="B7" s="35"/>
      <c r="C7" s="35"/>
      <c r="D7" s="36"/>
    </row>
    <row r="8" spans="1:4" ht="26.25" customHeight="1" x14ac:dyDescent="0.25">
      <c r="A8" s="37"/>
      <c r="B8" s="35"/>
      <c r="C8" s="35"/>
      <c r="D8" s="36"/>
    </row>
    <row r="9" spans="1:4" ht="18.75" x14ac:dyDescent="0.25">
      <c r="A9" s="38" t="s">
        <v>43</v>
      </c>
      <c r="B9" s="39"/>
      <c r="C9" s="39"/>
      <c r="D9" s="40"/>
    </row>
    <row r="10" spans="1:4" ht="15.75" x14ac:dyDescent="0.25">
      <c r="A10" s="41" t="s">
        <v>0</v>
      </c>
      <c r="B10" s="42"/>
      <c r="C10" s="42"/>
      <c r="D10" s="43"/>
    </row>
    <row r="11" spans="1:4" x14ac:dyDescent="0.25">
      <c r="A11" s="44" t="s">
        <v>1</v>
      </c>
      <c r="B11" s="2"/>
      <c r="C11" s="45" t="s">
        <v>45</v>
      </c>
      <c r="D11" s="12"/>
    </row>
    <row r="12" spans="1:4" x14ac:dyDescent="0.25">
      <c r="A12" s="44" t="s">
        <v>2</v>
      </c>
      <c r="B12" s="2"/>
      <c r="C12" s="45" t="s">
        <v>21</v>
      </c>
      <c r="D12" s="12"/>
    </row>
    <row r="13" spans="1:4" x14ac:dyDescent="0.25">
      <c r="A13" s="44" t="s">
        <v>3</v>
      </c>
      <c r="B13" s="2"/>
      <c r="C13" s="45" t="s">
        <v>5</v>
      </c>
      <c r="D13" s="11"/>
    </row>
    <row r="14" spans="1:4" x14ac:dyDescent="0.25">
      <c r="A14" s="44" t="s">
        <v>4</v>
      </c>
      <c r="B14" s="24"/>
      <c r="C14" s="25"/>
      <c r="D14" s="92"/>
    </row>
    <row r="15" spans="1:4" ht="15.75" x14ac:dyDescent="0.25">
      <c r="A15" s="41" t="s">
        <v>42</v>
      </c>
      <c r="B15" s="42"/>
      <c r="C15" s="42"/>
      <c r="D15" s="43"/>
    </row>
    <row r="16" spans="1:4" x14ac:dyDescent="0.25">
      <c r="A16" s="44" t="s">
        <v>1</v>
      </c>
      <c r="B16" s="2"/>
      <c r="C16" s="45" t="s">
        <v>45</v>
      </c>
      <c r="D16" s="13"/>
    </row>
    <row r="17" spans="1:4" x14ac:dyDescent="0.25">
      <c r="A17" s="44" t="s">
        <v>2</v>
      </c>
      <c r="B17" s="1"/>
      <c r="C17" s="45" t="s">
        <v>21</v>
      </c>
      <c r="D17" s="13"/>
    </row>
    <row r="18" spans="1:4" x14ac:dyDescent="0.25">
      <c r="A18" s="46"/>
      <c r="B18" s="47"/>
      <c r="C18" s="47"/>
      <c r="D18" s="48"/>
    </row>
    <row r="19" spans="1:4" ht="18.75" x14ac:dyDescent="0.25">
      <c r="A19" s="49" t="s">
        <v>44</v>
      </c>
      <c r="B19" s="50"/>
      <c r="C19" s="50"/>
      <c r="D19" s="51"/>
    </row>
    <row r="20" spans="1:4" ht="15.75" x14ac:dyDescent="0.25">
      <c r="A20" s="41" t="s">
        <v>6</v>
      </c>
      <c r="B20" s="42"/>
      <c r="C20" s="42"/>
      <c r="D20" s="43"/>
    </row>
    <row r="21" spans="1:4" x14ac:dyDescent="0.25">
      <c r="A21" s="44" t="s">
        <v>12</v>
      </c>
      <c r="B21" s="2"/>
      <c r="C21" s="45" t="s">
        <v>13</v>
      </c>
      <c r="D21" s="12"/>
    </row>
    <row r="22" spans="1:4" x14ac:dyDescent="0.25">
      <c r="A22" s="44" t="s">
        <v>7</v>
      </c>
      <c r="B22" s="2"/>
      <c r="C22" s="45" t="s">
        <v>8</v>
      </c>
      <c r="D22" s="12"/>
    </row>
    <row r="23" spans="1:4" x14ac:dyDescent="0.25">
      <c r="A23" s="44" t="s">
        <v>10</v>
      </c>
      <c r="B23" s="2"/>
      <c r="C23" s="45" t="s">
        <v>9</v>
      </c>
      <c r="D23" s="12"/>
    </row>
    <row r="24" spans="1:4" x14ac:dyDescent="0.25">
      <c r="A24" s="44" t="s">
        <v>11</v>
      </c>
      <c r="B24" s="24"/>
      <c r="C24" s="25"/>
      <c r="D24" s="26"/>
    </row>
    <row r="25" spans="1:4" ht="15.75" x14ac:dyDescent="0.25">
      <c r="A25" s="41" t="s">
        <v>14</v>
      </c>
      <c r="B25" s="42"/>
      <c r="C25" s="42"/>
      <c r="D25" s="43"/>
    </row>
    <row r="26" spans="1:4" x14ac:dyDescent="0.25">
      <c r="A26" s="52" t="s">
        <v>15</v>
      </c>
      <c r="B26" s="53"/>
      <c r="C26" s="53"/>
      <c r="D26" s="14"/>
    </row>
    <row r="27" spans="1:4" x14ac:dyDescent="0.25">
      <c r="A27" s="52" t="s">
        <v>16</v>
      </c>
      <c r="B27" s="53"/>
      <c r="C27" s="53"/>
      <c r="D27" s="14"/>
    </row>
    <row r="28" spans="1:4" x14ac:dyDescent="0.25">
      <c r="A28" s="52" t="s">
        <v>17</v>
      </c>
      <c r="B28" s="53"/>
      <c r="C28" s="53"/>
      <c r="D28" s="14"/>
    </row>
    <row r="29" spans="1:4" ht="15.75" x14ac:dyDescent="0.25">
      <c r="A29" s="41" t="s">
        <v>18</v>
      </c>
      <c r="B29" s="42"/>
      <c r="C29" s="42"/>
      <c r="D29" s="43"/>
    </row>
    <row r="30" spans="1:4" ht="15" customHeight="1" x14ac:dyDescent="0.25">
      <c r="A30" s="52" t="s">
        <v>19</v>
      </c>
      <c r="B30" s="53"/>
      <c r="C30" s="53"/>
      <c r="D30" s="14"/>
    </row>
    <row r="31" spans="1:4" ht="15" customHeight="1" x14ac:dyDescent="0.25">
      <c r="A31" s="52" t="s">
        <v>20</v>
      </c>
      <c r="B31" s="53"/>
      <c r="C31" s="53"/>
      <c r="D31" s="14"/>
    </row>
    <row r="32" spans="1:4" ht="15" customHeight="1" x14ac:dyDescent="0.25">
      <c r="A32" s="52" t="s">
        <v>49</v>
      </c>
      <c r="B32" s="53"/>
      <c r="C32" s="53"/>
      <c r="D32" s="14"/>
    </row>
    <row r="33" spans="1:4" ht="15" customHeight="1" x14ac:dyDescent="0.25">
      <c r="A33" s="52" t="s">
        <v>48</v>
      </c>
      <c r="B33" s="53"/>
      <c r="C33" s="53"/>
      <c r="D33" s="14"/>
    </row>
    <row r="34" spans="1:4" ht="54.75" customHeight="1" x14ac:dyDescent="0.25">
      <c r="A34" s="38" t="s">
        <v>74</v>
      </c>
      <c r="B34" s="50"/>
      <c r="C34" s="50"/>
      <c r="D34" s="51"/>
    </row>
    <row r="35" spans="1:4" ht="15.75" x14ac:dyDescent="0.25">
      <c r="A35" s="54" t="s">
        <v>22</v>
      </c>
      <c r="B35" s="55"/>
      <c r="C35" s="55"/>
      <c r="D35" s="56"/>
    </row>
    <row r="36" spans="1:4" ht="15.75" x14ac:dyDescent="0.25">
      <c r="A36" s="57" t="s">
        <v>23</v>
      </c>
      <c r="B36" s="58"/>
      <c r="C36" s="58"/>
      <c r="D36" s="59"/>
    </row>
    <row r="37" spans="1:4" x14ac:dyDescent="0.25">
      <c r="A37" s="60" t="s">
        <v>24</v>
      </c>
      <c r="B37" s="61"/>
      <c r="C37" s="61"/>
      <c r="D37" s="15"/>
    </row>
    <row r="38" spans="1:4" x14ac:dyDescent="0.25">
      <c r="A38" s="52" t="s">
        <v>25</v>
      </c>
      <c r="B38" s="53"/>
      <c r="C38" s="53"/>
      <c r="D38" s="16"/>
    </row>
    <row r="39" spans="1:4" ht="17.25" x14ac:dyDescent="0.25">
      <c r="A39" s="52" t="s">
        <v>40</v>
      </c>
      <c r="B39" s="53"/>
      <c r="C39" s="53"/>
      <c r="D39" s="16"/>
    </row>
    <row r="40" spans="1:4" x14ac:dyDescent="0.25">
      <c r="A40" s="60" t="s">
        <v>26</v>
      </c>
      <c r="B40" s="61"/>
      <c r="C40" s="61"/>
      <c r="D40" s="15"/>
    </row>
    <row r="41" spans="1:4" x14ac:dyDescent="0.25">
      <c r="A41" s="52" t="s">
        <v>25</v>
      </c>
      <c r="B41" s="53"/>
      <c r="C41" s="53"/>
      <c r="D41" s="16"/>
    </row>
    <row r="42" spans="1:4" ht="17.25" x14ac:dyDescent="0.25">
      <c r="A42" s="52" t="s">
        <v>40</v>
      </c>
      <c r="B42" s="53"/>
      <c r="C42" s="53"/>
      <c r="D42" s="16"/>
    </row>
    <row r="43" spans="1:4" x14ac:dyDescent="0.25">
      <c r="A43" s="60" t="s">
        <v>27</v>
      </c>
      <c r="B43" s="61"/>
      <c r="C43" s="61"/>
      <c r="D43" s="15"/>
    </row>
    <row r="44" spans="1:4" x14ac:dyDescent="0.25">
      <c r="A44" s="52" t="s">
        <v>25</v>
      </c>
      <c r="B44" s="53"/>
      <c r="C44" s="53"/>
      <c r="D44" s="16"/>
    </row>
    <row r="45" spans="1:4" ht="17.25" x14ac:dyDescent="0.25">
      <c r="A45" s="52" t="s">
        <v>40</v>
      </c>
      <c r="B45" s="53"/>
      <c r="C45" s="53"/>
      <c r="D45" s="16"/>
    </row>
    <row r="46" spans="1:4" x14ac:dyDescent="0.25">
      <c r="A46" s="60" t="s">
        <v>28</v>
      </c>
      <c r="B46" s="61"/>
      <c r="C46" s="61"/>
      <c r="D46" s="15"/>
    </row>
    <row r="47" spans="1:4" x14ac:dyDescent="0.25">
      <c r="A47" s="52" t="s">
        <v>25</v>
      </c>
      <c r="B47" s="53"/>
      <c r="C47" s="53"/>
      <c r="D47" s="16"/>
    </row>
    <row r="48" spans="1:4" ht="17.25" x14ac:dyDescent="0.25">
      <c r="A48" s="52" t="s">
        <v>40</v>
      </c>
      <c r="B48" s="53"/>
      <c r="C48" s="53"/>
      <c r="D48" s="16"/>
    </row>
    <row r="49" spans="1:4" ht="15" customHeight="1" x14ac:dyDescent="0.25">
      <c r="A49" s="60" t="s">
        <v>29</v>
      </c>
      <c r="B49" s="61"/>
      <c r="C49" s="61"/>
      <c r="D49" s="15"/>
    </row>
    <row r="50" spans="1:4" x14ac:dyDescent="0.25">
      <c r="A50" s="52" t="s">
        <v>25</v>
      </c>
      <c r="B50" s="53"/>
      <c r="C50" s="53"/>
      <c r="D50" s="16"/>
    </row>
    <row r="51" spans="1:4" ht="17.25" x14ac:dyDescent="0.25">
      <c r="A51" s="52" t="s">
        <v>40</v>
      </c>
      <c r="B51" s="53"/>
      <c r="C51" s="53"/>
      <c r="D51" s="16"/>
    </row>
    <row r="52" spans="1:4" ht="15" customHeight="1" x14ac:dyDescent="0.25">
      <c r="A52" s="60" t="s">
        <v>30</v>
      </c>
      <c r="B52" s="61"/>
      <c r="C52" s="61"/>
      <c r="D52" s="15"/>
    </row>
    <row r="53" spans="1:4" x14ac:dyDescent="0.25">
      <c r="A53" s="52" t="s">
        <v>25</v>
      </c>
      <c r="B53" s="53"/>
      <c r="C53" s="53"/>
      <c r="D53" s="16"/>
    </row>
    <row r="54" spans="1:4" ht="17.25" x14ac:dyDescent="0.25">
      <c r="A54" s="52" t="s">
        <v>40</v>
      </c>
      <c r="B54" s="53"/>
      <c r="C54" s="53"/>
      <c r="D54" s="16"/>
    </row>
    <row r="55" spans="1:4" ht="15" customHeight="1" x14ac:dyDescent="0.25">
      <c r="A55" s="60" t="s">
        <v>31</v>
      </c>
      <c r="B55" s="61"/>
      <c r="C55" s="61"/>
      <c r="D55" s="15"/>
    </row>
    <row r="56" spans="1:4" x14ac:dyDescent="0.25">
      <c r="A56" s="52" t="s">
        <v>25</v>
      </c>
      <c r="B56" s="53"/>
      <c r="C56" s="53"/>
      <c r="D56" s="16"/>
    </row>
    <row r="57" spans="1:4" ht="17.25" x14ac:dyDescent="0.25">
      <c r="A57" s="52" t="s">
        <v>40</v>
      </c>
      <c r="B57" s="53"/>
      <c r="C57" s="53"/>
      <c r="D57" s="16"/>
    </row>
    <row r="58" spans="1:4" ht="15" customHeight="1" x14ac:dyDescent="0.25">
      <c r="A58" s="60" t="s">
        <v>32</v>
      </c>
      <c r="B58" s="61"/>
      <c r="C58" s="61"/>
      <c r="D58" s="15"/>
    </row>
    <row r="59" spans="1:4" x14ac:dyDescent="0.25">
      <c r="A59" s="52" t="s">
        <v>25</v>
      </c>
      <c r="B59" s="53"/>
      <c r="C59" s="53"/>
      <c r="D59" s="16"/>
    </row>
    <row r="60" spans="1:4" ht="17.25" x14ac:dyDescent="0.25">
      <c r="A60" s="52" t="s">
        <v>40</v>
      </c>
      <c r="B60" s="53"/>
      <c r="C60" s="53"/>
      <c r="D60" s="16"/>
    </row>
    <row r="61" spans="1:4" ht="15.75" x14ac:dyDescent="0.25">
      <c r="A61" s="57" t="s">
        <v>33</v>
      </c>
      <c r="B61" s="58"/>
      <c r="C61" s="58"/>
      <c r="D61" s="59"/>
    </row>
    <row r="62" spans="1:4" ht="15" customHeight="1" x14ac:dyDescent="0.25">
      <c r="A62" s="60" t="s">
        <v>34</v>
      </c>
      <c r="B62" s="61"/>
      <c r="C62" s="61"/>
      <c r="D62" s="15"/>
    </row>
    <row r="63" spans="1:4" x14ac:dyDescent="0.25">
      <c r="A63" s="52" t="s">
        <v>25</v>
      </c>
      <c r="B63" s="53"/>
      <c r="C63" s="53"/>
      <c r="D63" s="16"/>
    </row>
    <row r="64" spans="1:4" ht="17.25" x14ac:dyDescent="0.25">
      <c r="A64" s="52" t="s">
        <v>40</v>
      </c>
      <c r="B64" s="53"/>
      <c r="C64" s="53"/>
      <c r="D64" s="16"/>
    </row>
    <row r="65" spans="1:4" ht="15.75" x14ac:dyDescent="0.25">
      <c r="A65" s="54" t="s">
        <v>35</v>
      </c>
      <c r="B65" s="55"/>
      <c r="C65" s="55"/>
      <c r="D65" s="56"/>
    </row>
    <row r="66" spans="1:4" ht="29.25" customHeight="1" x14ac:dyDescent="0.25">
      <c r="A66" s="60" t="s">
        <v>59</v>
      </c>
      <c r="B66" s="61"/>
      <c r="C66" s="61"/>
      <c r="D66" s="15"/>
    </row>
    <row r="67" spans="1:4" x14ac:dyDescent="0.25">
      <c r="A67" s="52" t="s">
        <v>25</v>
      </c>
      <c r="B67" s="53"/>
      <c r="C67" s="53"/>
      <c r="D67" s="16"/>
    </row>
    <row r="68" spans="1:4" x14ac:dyDescent="0.25">
      <c r="A68" s="60" t="s">
        <v>60</v>
      </c>
      <c r="B68" s="61"/>
      <c r="C68" s="61"/>
      <c r="D68" s="15"/>
    </row>
    <row r="69" spans="1:4" x14ac:dyDescent="0.25">
      <c r="A69" s="52" t="s">
        <v>25</v>
      </c>
      <c r="B69" s="53"/>
      <c r="C69" s="53"/>
      <c r="D69" s="16"/>
    </row>
    <row r="70" spans="1:4" ht="33.75" customHeight="1" x14ac:dyDescent="0.25">
      <c r="A70" s="60" t="s">
        <v>61</v>
      </c>
      <c r="B70" s="61"/>
      <c r="C70" s="61"/>
      <c r="D70" s="15"/>
    </row>
    <row r="71" spans="1:4" x14ac:dyDescent="0.25">
      <c r="A71" s="52" t="s">
        <v>25</v>
      </c>
      <c r="B71" s="53"/>
      <c r="C71" s="53"/>
      <c r="D71" s="16"/>
    </row>
    <row r="72" spans="1:4" ht="18.75" customHeight="1" x14ac:dyDescent="0.25">
      <c r="A72" s="54" t="s">
        <v>36</v>
      </c>
      <c r="B72" s="55"/>
      <c r="C72" s="55"/>
      <c r="D72" s="56"/>
    </row>
    <row r="73" spans="1:4" ht="15" customHeight="1" x14ac:dyDescent="0.25">
      <c r="A73" s="60" t="s">
        <v>37</v>
      </c>
      <c r="B73" s="61"/>
      <c r="C73" s="61"/>
      <c r="D73" s="15"/>
    </row>
    <row r="74" spans="1:4" x14ac:dyDescent="0.25">
      <c r="A74" s="52" t="s">
        <v>25</v>
      </c>
      <c r="B74" s="53"/>
      <c r="C74" s="53"/>
      <c r="D74" s="16"/>
    </row>
    <row r="75" spans="1:4" ht="15" customHeight="1" x14ac:dyDescent="0.25">
      <c r="A75" s="52" t="s">
        <v>62</v>
      </c>
      <c r="B75" s="53"/>
      <c r="C75" s="53"/>
      <c r="D75" s="16"/>
    </row>
    <row r="76" spans="1:4" ht="15.75" x14ac:dyDescent="0.25">
      <c r="A76" s="54" t="s">
        <v>53</v>
      </c>
      <c r="B76" s="55"/>
      <c r="C76" s="55"/>
      <c r="D76" s="56"/>
    </row>
    <row r="77" spans="1:4" ht="15" customHeight="1" x14ac:dyDescent="0.25">
      <c r="A77" s="60" t="s">
        <v>54</v>
      </c>
      <c r="B77" s="61"/>
      <c r="C77" s="61"/>
      <c r="D77" s="15"/>
    </row>
    <row r="78" spans="1:4" x14ac:dyDescent="0.25">
      <c r="A78" s="52" t="s">
        <v>25</v>
      </c>
      <c r="B78" s="53"/>
      <c r="C78" s="53"/>
      <c r="D78" s="16"/>
    </row>
    <row r="79" spans="1:4" x14ac:dyDescent="0.25">
      <c r="A79" s="62"/>
      <c r="B79" s="63"/>
      <c r="C79" s="63"/>
      <c r="D79" s="64"/>
    </row>
    <row r="80" spans="1:4" ht="18.75" x14ac:dyDescent="0.25">
      <c r="A80" s="49" t="s">
        <v>38</v>
      </c>
      <c r="B80" s="50"/>
      <c r="C80" s="50"/>
      <c r="D80" s="51"/>
    </row>
    <row r="81" spans="1:4" ht="15" customHeight="1" x14ac:dyDescent="0.25">
      <c r="A81" s="52" t="s">
        <v>41</v>
      </c>
      <c r="B81" s="53"/>
      <c r="C81" s="53"/>
      <c r="D81" s="15"/>
    </row>
    <row r="82" spans="1:4" ht="21" x14ac:dyDescent="0.25">
      <c r="A82" s="65" t="s">
        <v>118</v>
      </c>
      <c r="B82" s="66"/>
      <c r="C82" s="66"/>
      <c r="D82" s="67"/>
    </row>
    <row r="83" spans="1:4" ht="15.75" x14ac:dyDescent="0.25">
      <c r="A83" s="68" t="s">
        <v>24</v>
      </c>
      <c r="B83" s="69"/>
      <c r="C83" s="69"/>
      <c r="D83" s="70"/>
    </row>
    <row r="84" spans="1:4" x14ac:dyDescent="0.25">
      <c r="A84" s="71" t="s">
        <v>39</v>
      </c>
      <c r="B84" s="72"/>
      <c r="C84" s="72"/>
      <c r="D84" s="17">
        <f>D39*List1!D7</f>
        <v>0</v>
      </c>
    </row>
    <row r="85" spans="1:4" x14ac:dyDescent="0.25">
      <c r="A85" s="71" t="s">
        <v>46</v>
      </c>
      <c r="B85" s="72"/>
      <c r="C85" s="72"/>
      <c r="D85" s="17">
        <f>D84*List1!$B$1</f>
        <v>0</v>
      </c>
    </row>
    <row r="86" spans="1:4" ht="15.75" x14ac:dyDescent="0.25">
      <c r="A86" s="68" t="s">
        <v>26</v>
      </c>
      <c r="B86" s="69"/>
      <c r="C86" s="69"/>
      <c r="D86" s="70"/>
    </row>
    <row r="87" spans="1:4" x14ac:dyDescent="0.25">
      <c r="A87" s="71" t="s">
        <v>39</v>
      </c>
      <c r="B87" s="72"/>
      <c r="C87" s="72"/>
      <c r="D87" s="17">
        <f>D42*List1!D10</f>
        <v>0</v>
      </c>
    </row>
    <row r="88" spans="1:4" x14ac:dyDescent="0.25">
      <c r="A88" s="71" t="s">
        <v>46</v>
      </c>
      <c r="B88" s="72"/>
      <c r="C88" s="72"/>
      <c r="D88" s="17">
        <f>D87*List1!$B$1</f>
        <v>0</v>
      </c>
    </row>
    <row r="89" spans="1:4" ht="15.75" x14ac:dyDescent="0.25">
      <c r="A89" s="68" t="s">
        <v>27</v>
      </c>
      <c r="B89" s="69"/>
      <c r="C89" s="69"/>
      <c r="D89" s="70"/>
    </row>
    <row r="90" spans="1:4" x14ac:dyDescent="0.25">
      <c r="A90" s="71" t="s">
        <v>39</v>
      </c>
      <c r="B90" s="72"/>
      <c r="C90" s="72"/>
      <c r="D90" s="17">
        <f>D45*List1!D13</f>
        <v>0</v>
      </c>
    </row>
    <row r="91" spans="1:4" x14ac:dyDescent="0.25">
      <c r="A91" s="71" t="s">
        <v>46</v>
      </c>
      <c r="B91" s="72"/>
      <c r="C91" s="72"/>
      <c r="D91" s="17">
        <f>D90*List1!$B$1</f>
        <v>0</v>
      </c>
    </row>
    <row r="92" spans="1:4" ht="15.75" x14ac:dyDescent="0.25">
      <c r="A92" s="68" t="s">
        <v>28</v>
      </c>
      <c r="B92" s="69"/>
      <c r="C92" s="69"/>
      <c r="D92" s="70"/>
    </row>
    <row r="93" spans="1:4" x14ac:dyDescent="0.25">
      <c r="A93" s="71" t="s">
        <v>39</v>
      </c>
      <c r="B93" s="72"/>
      <c r="C93" s="72"/>
      <c r="D93" s="17">
        <f>D48*List1!D16</f>
        <v>0</v>
      </c>
    </row>
    <row r="94" spans="1:4" x14ac:dyDescent="0.25">
      <c r="A94" s="71" t="s">
        <v>46</v>
      </c>
      <c r="B94" s="72"/>
      <c r="C94" s="72"/>
      <c r="D94" s="17">
        <f>D93*List1!$B$1</f>
        <v>0</v>
      </c>
    </row>
    <row r="95" spans="1:4" ht="15.75" x14ac:dyDescent="0.25">
      <c r="A95" s="68" t="s">
        <v>29</v>
      </c>
      <c r="B95" s="69"/>
      <c r="C95" s="69"/>
      <c r="D95" s="70"/>
    </row>
    <row r="96" spans="1:4" x14ac:dyDescent="0.25">
      <c r="A96" s="71" t="s">
        <v>39</v>
      </c>
      <c r="B96" s="72"/>
      <c r="C96" s="72"/>
      <c r="D96" s="17">
        <f>D51*List1!D19</f>
        <v>0</v>
      </c>
    </row>
    <row r="97" spans="1:4" x14ac:dyDescent="0.25">
      <c r="A97" s="71" t="s">
        <v>46</v>
      </c>
      <c r="B97" s="72"/>
      <c r="C97" s="72"/>
      <c r="D97" s="17">
        <f>D96*List1!$B$1</f>
        <v>0</v>
      </c>
    </row>
    <row r="98" spans="1:4" ht="15.75" x14ac:dyDescent="0.25">
      <c r="A98" s="68" t="s">
        <v>30</v>
      </c>
      <c r="B98" s="69"/>
      <c r="C98" s="69"/>
      <c r="D98" s="73"/>
    </row>
    <row r="99" spans="1:4" x14ac:dyDescent="0.25">
      <c r="A99" s="71" t="s">
        <v>39</v>
      </c>
      <c r="B99" s="72"/>
      <c r="C99" s="72"/>
      <c r="D99" s="17">
        <f>D54*List1!D22</f>
        <v>0</v>
      </c>
    </row>
    <row r="100" spans="1:4" x14ac:dyDescent="0.25">
      <c r="A100" s="71" t="s">
        <v>46</v>
      </c>
      <c r="B100" s="72"/>
      <c r="C100" s="72"/>
      <c r="D100" s="17">
        <f>D99*List1!$B$1</f>
        <v>0</v>
      </c>
    </row>
    <row r="101" spans="1:4" ht="15.75" x14ac:dyDescent="0.25">
      <c r="A101" s="68" t="s">
        <v>31</v>
      </c>
      <c r="B101" s="69"/>
      <c r="C101" s="69"/>
      <c r="D101" s="70"/>
    </row>
    <row r="102" spans="1:4" x14ac:dyDescent="0.25">
      <c r="A102" s="71" t="s">
        <v>39</v>
      </c>
      <c r="B102" s="72"/>
      <c r="C102" s="72"/>
      <c r="D102" s="17">
        <f>D57*List1!D25</f>
        <v>0</v>
      </c>
    </row>
    <row r="103" spans="1:4" x14ac:dyDescent="0.25">
      <c r="A103" s="71" t="s">
        <v>46</v>
      </c>
      <c r="B103" s="72"/>
      <c r="C103" s="72"/>
      <c r="D103" s="17">
        <f>D102*List1!$B$1</f>
        <v>0</v>
      </c>
    </row>
    <row r="104" spans="1:4" ht="15.75" x14ac:dyDescent="0.25">
      <c r="A104" s="68" t="s">
        <v>32</v>
      </c>
      <c r="B104" s="69"/>
      <c r="C104" s="69"/>
      <c r="D104" s="70"/>
    </row>
    <row r="105" spans="1:4" x14ac:dyDescent="0.25">
      <c r="A105" s="71" t="s">
        <v>39</v>
      </c>
      <c r="B105" s="72"/>
      <c r="C105" s="72"/>
      <c r="D105" s="17">
        <f>D60*List1!D28</f>
        <v>0</v>
      </c>
    </row>
    <row r="106" spans="1:4" x14ac:dyDescent="0.25">
      <c r="A106" s="71" t="s">
        <v>46</v>
      </c>
      <c r="B106" s="72"/>
      <c r="C106" s="72"/>
      <c r="D106" s="17">
        <f>D105*List1!$B$1</f>
        <v>0</v>
      </c>
    </row>
    <row r="107" spans="1:4" s="77" customFormat="1" ht="24" customHeight="1" x14ac:dyDescent="0.25">
      <c r="A107" s="74" t="s">
        <v>57</v>
      </c>
      <c r="B107" s="75"/>
      <c r="C107" s="75"/>
      <c r="D107" s="76">
        <f>IF(D84+D105+D102+D99+D96+D93+D90+D87+D8&lt;=35000,D84+D105+D102+D99+D96+D93+D90+D87+D8,35000)</f>
        <v>0</v>
      </c>
    </row>
    <row r="108" spans="1:4" s="77" customFormat="1" ht="24" customHeight="1" x14ac:dyDescent="0.25">
      <c r="A108" s="74" t="s">
        <v>58</v>
      </c>
      <c r="B108" s="75"/>
      <c r="C108" s="75"/>
      <c r="D108" s="18">
        <f>D107*List1!$B$1</f>
        <v>0</v>
      </c>
    </row>
    <row r="109" spans="1:4" ht="15.75" x14ac:dyDescent="0.25">
      <c r="A109" s="68" t="s">
        <v>34</v>
      </c>
      <c r="B109" s="69"/>
      <c r="C109" s="69"/>
      <c r="D109" s="70"/>
    </row>
    <row r="110" spans="1:4" x14ac:dyDescent="0.25">
      <c r="A110" s="71" t="s">
        <v>39</v>
      </c>
      <c r="B110" s="72"/>
      <c r="C110" s="72"/>
      <c r="D110" s="17">
        <f>IF(D64*List1!D32&lt;=15000,D64*List1!D32,15000)</f>
        <v>0</v>
      </c>
    </row>
    <row r="111" spans="1:4" x14ac:dyDescent="0.25">
      <c r="A111" s="71" t="s">
        <v>46</v>
      </c>
      <c r="B111" s="72"/>
      <c r="C111" s="72"/>
      <c r="D111" s="17">
        <f>D110*List1!$B$1</f>
        <v>0</v>
      </c>
    </row>
    <row r="112" spans="1:4" s="77" customFormat="1" ht="24" customHeight="1" x14ac:dyDescent="0.25">
      <c r="A112" s="74" t="s">
        <v>69</v>
      </c>
      <c r="B112" s="75"/>
      <c r="C112" s="75"/>
      <c r="D112" s="76">
        <f>IF(D107+D110&lt;50000,D107+D110,50000)</f>
        <v>0</v>
      </c>
    </row>
    <row r="113" spans="1:4" s="77" customFormat="1" ht="24" customHeight="1" x14ac:dyDescent="0.25">
      <c r="A113" s="74" t="s">
        <v>70</v>
      </c>
      <c r="B113" s="75"/>
      <c r="C113" s="75"/>
      <c r="D113" s="18">
        <f>D112*List1!$B$1</f>
        <v>0</v>
      </c>
    </row>
    <row r="114" spans="1:4" x14ac:dyDescent="0.25">
      <c r="A114" s="62"/>
      <c r="B114" s="63"/>
      <c r="C114" s="63"/>
      <c r="D114" s="64"/>
    </row>
    <row r="115" spans="1:4" ht="15.75" x14ac:dyDescent="0.25">
      <c r="A115" s="68" t="s">
        <v>59</v>
      </c>
      <c r="B115" s="69"/>
      <c r="C115" s="69"/>
      <c r="D115" s="70"/>
    </row>
    <row r="116" spans="1:4" x14ac:dyDescent="0.25">
      <c r="A116" s="71" t="s">
        <v>39</v>
      </c>
      <c r="B116" s="72"/>
      <c r="C116" s="72"/>
      <c r="D116" s="17">
        <f>IF(D67&lt;=10500,D67,10500)</f>
        <v>0</v>
      </c>
    </row>
    <row r="117" spans="1:4" x14ac:dyDescent="0.25">
      <c r="A117" s="71" t="s">
        <v>46</v>
      </c>
      <c r="B117" s="72"/>
      <c r="C117" s="72"/>
      <c r="D117" s="17">
        <f>D116*List1!$B$1</f>
        <v>0</v>
      </c>
    </row>
    <row r="118" spans="1:4" ht="15.75" x14ac:dyDescent="0.25">
      <c r="A118" s="68" t="s">
        <v>60</v>
      </c>
      <c r="B118" s="69"/>
      <c r="C118" s="69"/>
      <c r="D118" s="70"/>
    </row>
    <row r="119" spans="1:4" x14ac:dyDescent="0.25">
      <c r="A119" s="71" t="s">
        <v>39</v>
      </c>
      <c r="B119" s="72"/>
      <c r="C119" s="72"/>
      <c r="D119" s="17">
        <f>IF(D69&lt;=4900,D69,4900)</f>
        <v>0</v>
      </c>
    </row>
    <row r="120" spans="1:4" x14ac:dyDescent="0.25">
      <c r="A120" s="71" t="s">
        <v>46</v>
      </c>
      <c r="B120" s="72"/>
      <c r="C120" s="72"/>
      <c r="D120" s="17">
        <f>D119*List1!$B$1</f>
        <v>0</v>
      </c>
    </row>
    <row r="121" spans="1:4" ht="15.75" x14ac:dyDescent="0.25">
      <c r="A121" s="68" t="s">
        <v>61</v>
      </c>
      <c r="B121" s="69"/>
      <c r="C121" s="69"/>
      <c r="D121" s="70"/>
    </row>
    <row r="122" spans="1:4" x14ac:dyDescent="0.25">
      <c r="A122" s="71" t="s">
        <v>39</v>
      </c>
      <c r="B122" s="72"/>
      <c r="C122" s="72"/>
      <c r="D122" s="17">
        <f>IF(D71&lt;=8300,D71,8300)</f>
        <v>0</v>
      </c>
    </row>
    <row r="123" spans="1:4" x14ac:dyDescent="0.25">
      <c r="A123" s="71" t="s">
        <v>46</v>
      </c>
      <c r="B123" s="72"/>
      <c r="C123" s="72"/>
      <c r="D123" s="17">
        <f>D122*List1!$B$1</f>
        <v>0</v>
      </c>
    </row>
    <row r="124" spans="1:4" s="77" customFormat="1" ht="24" customHeight="1" x14ac:dyDescent="0.25">
      <c r="A124" s="74" t="s">
        <v>67</v>
      </c>
      <c r="B124" s="75"/>
      <c r="C124" s="75"/>
      <c r="D124" s="76">
        <f>IF(D116+D119+D122&lt;15400,D116+D119+D122,15400)</f>
        <v>0</v>
      </c>
    </row>
    <row r="125" spans="1:4" s="77" customFormat="1" ht="24" customHeight="1" x14ac:dyDescent="0.25">
      <c r="A125" s="74" t="s">
        <v>68</v>
      </c>
      <c r="B125" s="75"/>
      <c r="C125" s="75"/>
      <c r="D125" s="18">
        <f>D124*List1!$B$1</f>
        <v>0</v>
      </c>
    </row>
    <row r="126" spans="1:4" x14ac:dyDescent="0.25">
      <c r="A126" s="78"/>
      <c r="B126" s="79"/>
      <c r="C126" s="79"/>
      <c r="D126" s="80"/>
    </row>
    <row r="127" spans="1:4" ht="15.75" x14ac:dyDescent="0.25">
      <c r="A127" s="68" t="s">
        <v>37</v>
      </c>
      <c r="B127" s="69"/>
      <c r="C127" s="69"/>
      <c r="D127" s="70"/>
    </row>
    <row r="128" spans="1:4" x14ac:dyDescent="0.25">
      <c r="A128" s="71" t="s">
        <v>39</v>
      </c>
      <c r="B128" s="72"/>
      <c r="C128" s="72"/>
      <c r="D128" s="17">
        <f>D75*List1!D43*2</f>
        <v>0</v>
      </c>
    </row>
    <row r="129" spans="1:4" x14ac:dyDescent="0.25">
      <c r="A129" s="71" t="s">
        <v>46</v>
      </c>
      <c r="B129" s="72"/>
      <c r="C129" s="72"/>
      <c r="D129" s="17">
        <f>D128*0.5</f>
        <v>0</v>
      </c>
    </row>
    <row r="130" spans="1:4" ht="15.75" x14ac:dyDescent="0.25">
      <c r="A130" s="68" t="s">
        <v>54</v>
      </c>
      <c r="B130" s="69"/>
      <c r="C130" s="69"/>
      <c r="D130" s="70"/>
    </row>
    <row r="131" spans="1:4" x14ac:dyDescent="0.25">
      <c r="A131" s="71" t="s">
        <v>39</v>
      </c>
      <c r="B131" s="72"/>
      <c r="C131" s="72"/>
      <c r="D131" s="17">
        <f>IF(D78&lt;=1000,D78,1000)</f>
        <v>0</v>
      </c>
    </row>
    <row r="132" spans="1:4" x14ac:dyDescent="0.25">
      <c r="A132" s="71" t="s">
        <v>46</v>
      </c>
      <c r="B132" s="72"/>
      <c r="C132" s="72"/>
      <c r="D132" s="17">
        <f>D131*0.5</f>
        <v>0</v>
      </c>
    </row>
    <row r="133" spans="1:4" s="77" customFormat="1" ht="24" customHeight="1" x14ac:dyDescent="0.25">
      <c r="A133" s="74" t="s">
        <v>65</v>
      </c>
      <c r="B133" s="75"/>
      <c r="C133" s="75"/>
      <c r="D133" s="76">
        <f>IF(D128+D131&lt;=12000,D128+D131,12000)</f>
        <v>0</v>
      </c>
    </row>
    <row r="134" spans="1:4" s="77" customFormat="1" ht="24" customHeight="1" x14ac:dyDescent="0.25">
      <c r="A134" s="74" t="s">
        <v>66</v>
      </c>
      <c r="B134" s="75"/>
      <c r="C134" s="75"/>
      <c r="D134" s="18">
        <f>D133*0.5</f>
        <v>0</v>
      </c>
    </row>
    <row r="135" spans="1:4" x14ac:dyDescent="0.25">
      <c r="A135" s="78"/>
      <c r="B135" s="79"/>
      <c r="C135" s="79"/>
      <c r="D135" s="80"/>
    </row>
    <row r="136" spans="1:4" ht="15.75" x14ac:dyDescent="0.25">
      <c r="A136" s="68" t="s">
        <v>47</v>
      </c>
      <c r="B136" s="69"/>
      <c r="C136" s="69"/>
      <c r="D136" s="70"/>
    </row>
    <row r="137" spans="1:4" x14ac:dyDescent="0.25">
      <c r="A137" s="71" t="s">
        <v>39</v>
      </c>
      <c r="B137" s="72"/>
      <c r="C137" s="72"/>
      <c r="D137" s="17">
        <f>List1!B2</f>
        <v>0</v>
      </c>
    </row>
    <row r="138" spans="1:4" x14ac:dyDescent="0.25">
      <c r="A138" s="71" t="s">
        <v>46</v>
      </c>
      <c r="B138" s="72"/>
      <c r="C138" s="72"/>
      <c r="D138" s="17">
        <f>D137*List1!$B$1</f>
        <v>0</v>
      </c>
    </row>
    <row r="139" spans="1:4" ht="15.75" thickBot="1" x14ac:dyDescent="0.3">
      <c r="A139" s="81"/>
      <c r="B139" s="82"/>
      <c r="C139" s="83"/>
      <c r="D139" s="19"/>
    </row>
    <row r="140" spans="1:4" ht="21" x14ac:dyDescent="0.25">
      <c r="A140" s="84" t="s">
        <v>50</v>
      </c>
      <c r="B140" s="85"/>
      <c r="C140" s="85"/>
      <c r="D140" s="6">
        <f>D78+D74+D71+D69+D63+D59+D56+D53+D50+D47+D44+D41+D38+D137</f>
        <v>0</v>
      </c>
    </row>
    <row r="141" spans="1:4" ht="21" x14ac:dyDescent="0.25">
      <c r="A141" s="86" t="s">
        <v>52</v>
      </c>
      <c r="B141" s="87"/>
      <c r="C141" s="87"/>
      <c r="D141" s="8">
        <f>IF(D137+D133+D124+D112&lt;=77650,D137+D133+D124+D112,77650)</f>
        <v>0</v>
      </c>
    </row>
    <row r="142" spans="1:4" ht="21.75" thickBot="1" x14ac:dyDescent="0.3">
      <c r="A142" s="88" t="s">
        <v>51</v>
      </c>
      <c r="B142" s="89"/>
      <c r="C142" s="89"/>
      <c r="D142" s="7">
        <f>D138+D134+D125+D113</f>
        <v>0</v>
      </c>
    </row>
  </sheetData>
  <sheetProtection algorithmName="SHA-512" hashValue="U3/2e2niSz/E7oFyeNGLSIHkcV2HzqbZFnwU9bYQ+uv8sIVHunwZWNkARA6reA3GF8Hb7JUmJOkUu+qrECeCcA==" saltValue="kj/1ctJEupMEsnnZhY/VVw==" spinCount="100000" sheet="1" objects="1" scenarios="1" selectLockedCells="1"/>
  <mergeCells count="127">
    <mergeCell ref="A107:C107"/>
    <mergeCell ref="A108:C108"/>
    <mergeCell ref="A130:D130"/>
    <mergeCell ref="A131:C131"/>
    <mergeCell ref="A132:C132"/>
    <mergeCell ref="A133:C133"/>
    <mergeCell ref="A134:C134"/>
    <mergeCell ref="A124:C124"/>
    <mergeCell ref="A125:C125"/>
    <mergeCell ref="A112:C112"/>
    <mergeCell ref="A113:C113"/>
    <mergeCell ref="A114:D114"/>
    <mergeCell ref="A126:D126"/>
    <mergeCell ref="A1:D5"/>
    <mergeCell ref="A6:D8"/>
    <mergeCell ref="A29:D29"/>
    <mergeCell ref="A9:D9"/>
    <mergeCell ref="A19:D19"/>
    <mergeCell ref="A20:D20"/>
    <mergeCell ref="B24:D24"/>
    <mergeCell ref="A25:D25"/>
    <mergeCell ref="A44:C44"/>
    <mergeCell ref="A33:C33"/>
    <mergeCell ref="A37:C37"/>
    <mergeCell ref="A38:C38"/>
    <mergeCell ref="A39:C39"/>
    <mergeCell ref="A40:C40"/>
    <mergeCell ref="A41:C41"/>
    <mergeCell ref="A15:D15"/>
    <mergeCell ref="A10:D10"/>
    <mergeCell ref="A26:C26"/>
    <mergeCell ref="A27:C27"/>
    <mergeCell ref="A28:C28"/>
    <mergeCell ref="B14:D14"/>
    <mergeCell ref="A18:D18"/>
    <mergeCell ref="A30:C30"/>
    <mergeCell ref="A31:C31"/>
    <mergeCell ref="A76:D76"/>
    <mergeCell ref="A79:D79"/>
    <mergeCell ref="A81:C81"/>
    <mergeCell ref="A65:D65"/>
    <mergeCell ref="A66:C66"/>
    <mergeCell ref="A67:C67"/>
    <mergeCell ref="A68:C68"/>
    <mergeCell ref="A69:C69"/>
    <mergeCell ref="A70:C70"/>
    <mergeCell ref="A71:C71"/>
    <mergeCell ref="A72:D72"/>
    <mergeCell ref="A73:C73"/>
    <mergeCell ref="A74:C74"/>
    <mergeCell ref="A49:C49"/>
    <mergeCell ref="A50:C50"/>
    <mergeCell ref="A51:C51"/>
    <mergeCell ref="A35:D35"/>
    <mergeCell ref="A34:D34"/>
    <mergeCell ref="A36:D36"/>
    <mergeCell ref="A45:C45"/>
    <mergeCell ref="A46:C46"/>
    <mergeCell ref="A47:C47"/>
    <mergeCell ref="A82:D82"/>
    <mergeCell ref="A84:C84"/>
    <mergeCell ref="A85:C85"/>
    <mergeCell ref="A86:D86"/>
    <mergeCell ref="A42:C42"/>
    <mergeCell ref="A63:C63"/>
    <mergeCell ref="A64:C64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2:C62"/>
    <mergeCell ref="A43:C43"/>
    <mergeCell ref="A75:C75"/>
    <mergeCell ref="A77:C77"/>
    <mergeCell ref="A78:C78"/>
    <mergeCell ref="A80:D80"/>
    <mergeCell ref="A61:D61"/>
    <mergeCell ref="A48:C48"/>
    <mergeCell ref="A91:C91"/>
    <mergeCell ref="A92:D92"/>
    <mergeCell ref="A93:C93"/>
    <mergeCell ref="A94:C94"/>
    <mergeCell ref="A95:D95"/>
    <mergeCell ref="A87:C87"/>
    <mergeCell ref="A88:C88"/>
    <mergeCell ref="A89:D89"/>
    <mergeCell ref="A83:D83"/>
    <mergeCell ref="A90:C90"/>
    <mergeCell ref="A101:D101"/>
    <mergeCell ref="A102:C102"/>
    <mergeCell ref="A103:C103"/>
    <mergeCell ref="A104:D104"/>
    <mergeCell ref="A105:C105"/>
    <mergeCell ref="A96:C96"/>
    <mergeCell ref="A97:C97"/>
    <mergeCell ref="A98:C98"/>
    <mergeCell ref="A99:C99"/>
    <mergeCell ref="A100:C100"/>
    <mergeCell ref="A135:D135"/>
    <mergeCell ref="A32:C32"/>
    <mergeCell ref="A140:C140"/>
    <mergeCell ref="A129:C129"/>
    <mergeCell ref="A141:C141"/>
    <mergeCell ref="A142:C142"/>
    <mergeCell ref="A136:D136"/>
    <mergeCell ref="A137:C137"/>
    <mergeCell ref="A138:C138"/>
    <mergeCell ref="A121:D121"/>
    <mergeCell ref="A122:C122"/>
    <mergeCell ref="A123:C123"/>
    <mergeCell ref="A127:D127"/>
    <mergeCell ref="A128:C128"/>
    <mergeCell ref="A116:C116"/>
    <mergeCell ref="A117:C117"/>
    <mergeCell ref="A118:D118"/>
    <mergeCell ref="A119:C119"/>
    <mergeCell ref="A120:C120"/>
    <mergeCell ref="A106:C106"/>
    <mergeCell ref="A109:D109"/>
    <mergeCell ref="A110:C110"/>
    <mergeCell ref="A111:C111"/>
    <mergeCell ref="A115:D115"/>
  </mergeCells>
  <conditionalFormatting sqref="B11:B13">
    <cfRule type="containsBlanks" dxfId="81" priority="6">
      <formula>LEN(TRIM(B11))=0</formula>
    </cfRule>
  </conditionalFormatting>
  <conditionalFormatting sqref="B16:B17 D16:D17">
    <cfRule type="containsBlanks" dxfId="80" priority="9">
      <formula>LEN(TRIM(B16))=0</formula>
    </cfRule>
  </conditionalFormatting>
  <conditionalFormatting sqref="B21:B24">
    <cfRule type="containsBlanks" dxfId="79" priority="3">
      <formula>LEN(TRIM(B21))=0</formula>
    </cfRule>
  </conditionalFormatting>
  <conditionalFormatting sqref="D11:D13">
    <cfRule type="containsBlanks" dxfId="78" priority="5">
      <formula>LEN(TRIM(D11))=0</formula>
    </cfRule>
  </conditionalFormatting>
  <conditionalFormatting sqref="D21:D23">
    <cfRule type="containsBlanks" dxfId="77" priority="2">
      <formula>LEN(TRIM(D21))=0</formula>
    </cfRule>
  </conditionalFormatting>
  <conditionalFormatting sqref="D26:D28">
    <cfRule type="containsBlanks" dxfId="76" priority="8">
      <formula>LEN(TRIM(D26))=0</formula>
    </cfRule>
  </conditionalFormatting>
  <conditionalFormatting sqref="D30:D33">
    <cfRule type="containsBlanks" dxfId="75" priority="558">
      <formula>LEN(TRIM(D30))=0</formula>
    </cfRule>
  </conditionalFormatting>
  <conditionalFormatting sqref="D37 D40 D43 D46 D49 D52 D55 D58">
    <cfRule type="containsBlanks" dxfId="74" priority="556">
      <formula>LEN(TRIM(D37))=0</formula>
    </cfRule>
  </conditionalFormatting>
  <conditionalFormatting sqref="D37">
    <cfRule type="containsText" dxfId="73" priority="542" operator="containsText" text="NE">
      <formula>NOT(ISERROR(SEARCH("NE",D37)))</formula>
    </cfRule>
    <cfRule type="containsText" dxfId="72" priority="543" operator="containsText" text="DA">
      <formula>NOT(ISERROR(SEARCH("DA",D37)))</formula>
    </cfRule>
  </conditionalFormatting>
  <conditionalFormatting sqref="D40">
    <cfRule type="containsText" dxfId="71" priority="44" operator="containsText" text="DA">
      <formula>NOT(ISERROR(SEARCH("DA",D40)))</formula>
    </cfRule>
    <cfRule type="containsText" dxfId="70" priority="43" operator="containsText" text="NE">
      <formula>NOT(ISERROR(SEARCH("NE",D40)))</formula>
    </cfRule>
  </conditionalFormatting>
  <conditionalFormatting sqref="D43">
    <cfRule type="containsText" dxfId="69" priority="42" operator="containsText" text="DA">
      <formula>NOT(ISERROR(SEARCH("DA",D43)))</formula>
    </cfRule>
    <cfRule type="containsText" dxfId="68" priority="41" operator="containsText" text="NE">
      <formula>NOT(ISERROR(SEARCH("NE",D43)))</formula>
    </cfRule>
  </conditionalFormatting>
  <conditionalFormatting sqref="D46">
    <cfRule type="containsText" dxfId="67" priority="40" operator="containsText" text="DA">
      <formula>NOT(ISERROR(SEARCH("DA",D46)))</formula>
    </cfRule>
    <cfRule type="containsText" dxfId="66" priority="39" operator="containsText" text="NE">
      <formula>NOT(ISERROR(SEARCH("NE",D46)))</formula>
    </cfRule>
  </conditionalFormatting>
  <conditionalFormatting sqref="D49">
    <cfRule type="containsText" dxfId="65" priority="37" operator="containsText" text="NE">
      <formula>NOT(ISERROR(SEARCH("NE",D49)))</formula>
    </cfRule>
    <cfRule type="containsText" dxfId="64" priority="38" operator="containsText" text="DA">
      <formula>NOT(ISERROR(SEARCH("DA",D49)))</formula>
    </cfRule>
  </conditionalFormatting>
  <conditionalFormatting sqref="D52">
    <cfRule type="containsText" dxfId="63" priority="36" operator="containsText" text="DA">
      <formula>NOT(ISERROR(SEARCH("DA",D52)))</formula>
    </cfRule>
    <cfRule type="containsText" dxfId="62" priority="35" operator="containsText" text="NE">
      <formula>NOT(ISERROR(SEARCH("NE",D52)))</formula>
    </cfRule>
  </conditionalFormatting>
  <conditionalFormatting sqref="D55">
    <cfRule type="containsText" dxfId="61" priority="34" operator="containsText" text="DA">
      <formula>NOT(ISERROR(SEARCH("DA",D55)))</formula>
    </cfRule>
    <cfRule type="containsText" dxfId="60" priority="33" operator="containsText" text="NE">
      <formula>NOT(ISERROR(SEARCH("NE",D55)))</formula>
    </cfRule>
  </conditionalFormatting>
  <conditionalFormatting sqref="D58">
    <cfRule type="containsText" dxfId="59" priority="32" operator="containsText" text="DA">
      <formula>NOT(ISERROR(SEARCH("DA",D58)))</formula>
    </cfRule>
    <cfRule type="containsText" dxfId="58" priority="31" operator="containsText" text="NE">
      <formula>NOT(ISERROR(SEARCH("NE",D58)))</formula>
    </cfRule>
  </conditionalFormatting>
  <conditionalFormatting sqref="D62">
    <cfRule type="containsBlanks" dxfId="57" priority="30">
      <formula>LEN(TRIM(D62))=0</formula>
    </cfRule>
    <cfRule type="containsText" dxfId="56" priority="29" operator="containsText" text="DA">
      <formula>NOT(ISERROR(SEARCH("DA",D62)))</formula>
    </cfRule>
    <cfRule type="containsText" dxfId="55" priority="28" operator="containsText" text="NE">
      <formula>NOT(ISERROR(SEARCH("NE",D62)))</formula>
    </cfRule>
  </conditionalFormatting>
  <conditionalFormatting sqref="D66">
    <cfRule type="containsText" dxfId="54" priority="26" operator="containsText" text="DA">
      <formula>NOT(ISERROR(SEARCH("DA",D66)))</formula>
    </cfRule>
    <cfRule type="containsBlanks" dxfId="53" priority="27">
      <formula>LEN(TRIM(D66))=0</formula>
    </cfRule>
    <cfRule type="containsText" dxfId="52" priority="25" operator="containsText" text="NE">
      <formula>NOT(ISERROR(SEARCH("NE",D66)))</formula>
    </cfRule>
  </conditionalFormatting>
  <conditionalFormatting sqref="D68">
    <cfRule type="containsBlanks" dxfId="51" priority="24">
      <formula>LEN(TRIM(D68))=0</formula>
    </cfRule>
    <cfRule type="containsText" dxfId="50" priority="23" operator="containsText" text="DA">
      <formula>NOT(ISERROR(SEARCH("DA",D68)))</formula>
    </cfRule>
    <cfRule type="containsText" dxfId="49" priority="22" operator="containsText" text="NE">
      <formula>NOT(ISERROR(SEARCH("NE",D68)))</formula>
    </cfRule>
  </conditionalFormatting>
  <conditionalFormatting sqref="D70">
    <cfRule type="containsBlanks" dxfId="48" priority="21">
      <formula>LEN(TRIM(D70))=0</formula>
    </cfRule>
    <cfRule type="containsText" dxfId="47" priority="19" operator="containsText" text="NE">
      <formula>NOT(ISERROR(SEARCH("NE",D70)))</formula>
    </cfRule>
    <cfRule type="containsText" dxfId="46" priority="20" operator="containsText" text="DA">
      <formula>NOT(ISERROR(SEARCH("DA",D70)))</formula>
    </cfRule>
  </conditionalFormatting>
  <conditionalFormatting sqref="D73">
    <cfRule type="containsBlanks" dxfId="45" priority="18">
      <formula>LEN(TRIM(D73))=0</formula>
    </cfRule>
    <cfRule type="containsText" dxfId="44" priority="17" operator="containsText" text="DA">
      <formula>NOT(ISERROR(SEARCH("DA",D73)))</formula>
    </cfRule>
    <cfRule type="containsText" dxfId="43" priority="16" operator="containsText" text="NE">
      <formula>NOT(ISERROR(SEARCH("NE",D73)))</formula>
    </cfRule>
  </conditionalFormatting>
  <conditionalFormatting sqref="D77">
    <cfRule type="containsText" dxfId="42" priority="11" operator="containsText" text="DA">
      <formula>NOT(ISERROR(SEARCH("DA",D77)))</formula>
    </cfRule>
    <cfRule type="containsText" dxfId="41" priority="10" operator="containsText" text="NE">
      <formula>NOT(ISERROR(SEARCH("NE",D77)))</formula>
    </cfRule>
    <cfRule type="containsBlanks" dxfId="40" priority="12">
      <formula>LEN(TRIM(D77))=0</formula>
    </cfRule>
  </conditionalFormatting>
  <conditionalFormatting sqref="D81">
    <cfRule type="containsBlanks" dxfId="39" priority="15">
      <formula>LEN(TRIM(D81))=0</formula>
    </cfRule>
    <cfRule type="containsText" dxfId="38" priority="14" operator="containsText" text="DA">
      <formula>NOT(ISERROR(SEARCH("DA",D81)))</formula>
    </cfRule>
    <cfRule type="containsText" dxfId="37" priority="13" operator="containsText" text="NE">
      <formula>NOT(ISERROR(SEARCH("NE",D81)))</formula>
    </cfRule>
  </conditionalFormatting>
  <conditionalFormatting sqref="B14">
    <cfRule type="containsBlanks" dxfId="0" priority="1">
      <formula>LEN(TRIM(B14))=0</formula>
    </cfRule>
  </conditionalFormatting>
  <dataValidations count="5">
    <dataValidation allowBlank="1" sqref="D28 D110:D111 D26" xr:uid="{D6B71205-87C4-4804-9C82-24DC63A45FF2}"/>
    <dataValidation type="list" allowBlank="1" showInputMessage="1" showErrorMessage="1" errorTitle="Upozorenje" error="Odaberite vrijednost iz padajućeg izbornika" sqref="D68 D62 D66 D73 D55 D58 D37 D77 D40 D43 D46 D49 D52 D70 D81 D30:D33" xr:uid="{704B91EB-D498-471D-93E3-74E65248CF8E}">
      <formula1>"DA,NE"</formula1>
    </dataValidation>
    <dataValidation type="textLength" operator="equal" allowBlank="1" showInputMessage="1" showErrorMessage="1" errorTitle="UPOZORENJE" error="OIB broj sastoji se od 11 znakova" sqref="B13" xr:uid="{72CCB00B-70C7-4AEB-9CAB-7C1B216BD02B}">
      <formula1>11</formula1>
    </dataValidation>
    <dataValidation type="decimal" operator="greaterThan" allowBlank="1" showInputMessage="1" errorTitle="Upozorenje" error="Unijeti vrijednost veću od nule, koristiti decimalni zarez (,)" promptTitle="Napomena" prompt="Unijeti vrijednost veću od 0, koristiti decimalni zarez (,)" sqref="D38:D39 D41:D42 D44:D45 D47:D48 D50:D51 D53:D54 D56:D57 D59:D60 D78 D67 D69 D71 D74:D75" xr:uid="{5A76003D-3042-424D-B104-3EA83710E4D1}">
      <formula1>0</formula1>
    </dataValidation>
    <dataValidation type="textLength" operator="equal" allowBlank="1" showInputMessage="1" showErrorMessage="1" errorTitle="Upozorenje" error="IBAN se satoji od 21 znaka" sqref="D13" xr:uid="{03D07F6D-294C-4801-AE7C-3561D5B393E8}">
      <formula1>21</formula1>
    </dataValidation>
  </dataValidations>
  <pageMargins left="0.70866141732283472" right="0.70866141732283472" top="0.35433070866141736" bottom="0.35433070866141736" header="0.31496062992125984" footer="0.31496062992125984"/>
  <pageSetup paperSize="9" scale="98" fitToWidth="0" fitToHeight="0" orientation="landscape" verticalDpi="0" r:id="rId1"/>
  <rowBreaks count="4" manualBreakCount="4">
    <brk id="33" max="16383" man="1"/>
    <brk id="64" max="16383" man="1"/>
    <brk id="81" max="16383" man="1"/>
    <brk id="114" max="3" man="1"/>
  </rowBreaks>
  <ignoredErrors>
    <ignoredError sqref="D124 D112 D107" formula="1"/>
    <ignoredError sqref="D87 D134 D90 A91:D106 A107:C107 D108" evalError="1"/>
    <ignoredError sqref="D133" evalError="1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equal" allowBlank="1" showInputMessage="1" errorTitle="UPOZORENJE" error="Poštanski broj sastoji se od 5 znamenki" xr:uid="{C8EE50D0-ACA0-49FB-B9AA-F7FE9F954FB3}">
          <x14:formula1>
            <xm:f>List1!$K$6:$K$26</xm:f>
          </x14:formula1>
          <xm:sqref>B24</xm:sqref>
        </x14:dataValidation>
        <x14:dataValidation type="list" operator="equal" allowBlank="1" showInputMessage="1" showErrorMessage="1" errorTitle="UPOZORENJE" error="Poštanski broj sastoji se od 5 znamenki" xr:uid="{DB94597A-C6ED-4D95-9DEA-D92715D5B705}">
          <x14:formula1>
            <xm:f>List1!$M$6:$M$26</xm:f>
          </x14:formula1>
          <xm:sqref>B14:D14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1EF4-9C8A-4268-9BA9-F8D01E39EFC9}">
  <dimension ref="A1:N52"/>
  <sheetViews>
    <sheetView workbookViewId="0">
      <selection activeCell="M41" sqref="M41"/>
    </sheetView>
  </sheetViews>
  <sheetFormatPr defaultRowHeight="15" x14ac:dyDescent="0.25"/>
  <cols>
    <col min="2" max="2" width="13.28515625" customWidth="1"/>
    <col min="4" max="4" width="41.28515625" customWidth="1"/>
    <col min="11" max="11" width="102" customWidth="1"/>
    <col min="13" max="13" width="88.28515625" customWidth="1"/>
  </cols>
  <sheetData>
    <row r="1" spans="1:13" x14ac:dyDescent="0.25">
      <c r="A1" s="9">
        <f>'prijavni obrazac'!D33</f>
        <v>0</v>
      </c>
      <c r="B1">
        <f>IF(A1="DA",0.8,0.6)</f>
        <v>0.6</v>
      </c>
    </row>
    <row r="2" spans="1:13" x14ac:dyDescent="0.25">
      <c r="A2" s="9">
        <f>'prijavni obrazac'!D81</f>
        <v>0</v>
      </c>
      <c r="B2">
        <f>IF(A2="DA",250,0)</f>
        <v>0</v>
      </c>
    </row>
    <row r="3" spans="1:13" ht="15.75" x14ac:dyDescent="0.25">
      <c r="A3" s="23" t="s">
        <v>22</v>
      </c>
      <c r="B3" s="23"/>
      <c r="C3" s="23"/>
      <c r="D3" s="23"/>
    </row>
    <row r="4" spans="1:13" ht="15.75" x14ac:dyDescent="0.25">
      <c r="A4" s="22" t="s">
        <v>23</v>
      </c>
      <c r="B4" s="22"/>
      <c r="C4" s="22"/>
      <c r="D4" s="22"/>
    </row>
    <row r="5" spans="1:13" x14ac:dyDescent="0.25">
      <c r="A5" s="21" t="s">
        <v>24</v>
      </c>
      <c r="B5" s="21"/>
      <c r="C5" s="21"/>
      <c r="D5" s="4"/>
    </row>
    <row r="6" spans="1:13" x14ac:dyDescent="0.25">
      <c r="A6" s="20" t="s">
        <v>55</v>
      </c>
      <c r="B6" s="20"/>
      <c r="C6" s="20"/>
      <c r="D6" s="5">
        <f>IF(AND('prijavni obrazac'!D38=0,'prijavni obrazac'!D39=0),0,'prijavni obrazac'!D38/'prijavni obrazac'!D39)</f>
        <v>0</v>
      </c>
      <c r="K6" s="10" t="s">
        <v>75</v>
      </c>
      <c r="M6" s="10" t="s">
        <v>96</v>
      </c>
    </row>
    <row r="7" spans="1:13" x14ac:dyDescent="0.25">
      <c r="A7" s="20" t="s">
        <v>56</v>
      </c>
      <c r="B7" s="20"/>
      <c r="C7" s="20"/>
      <c r="D7" s="5">
        <f>IF(D6&lt;=64,D6,64)</f>
        <v>0</v>
      </c>
      <c r="K7" s="10" t="s">
        <v>76</v>
      </c>
      <c r="M7" s="10" t="s">
        <v>97</v>
      </c>
    </row>
    <row r="8" spans="1:13" x14ac:dyDescent="0.25">
      <c r="A8" s="21" t="s">
        <v>26</v>
      </c>
      <c r="B8" s="21"/>
      <c r="C8" s="21"/>
      <c r="D8" s="4"/>
      <c r="K8" s="10" t="s">
        <v>77</v>
      </c>
      <c r="M8" s="10" t="s">
        <v>98</v>
      </c>
    </row>
    <row r="9" spans="1:13" x14ac:dyDescent="0.25">
      <c r="A9" s="20" t="s">
        <v>55</v>
      </c>
      <c r="B9" s="20"/>
      <c r="C9" s="20"/>
      <c r="D9" s="5">
        <f>IF(AND('prijavni obrazac'!D41=0,'prijavni obrazac'!D42=0),0,'prijavni obrazac'!D41/'prijavni obrazac'!D42)</f>
        <v>0</v>
      </c>
      <c r="K9" s="10" t="s">
        <v>78</v>
      </c>
      <c r="M9" s="10" t="s">
        <v>99</v>
      </c>
    </row>
    <row r="10" spans="1:13" x14ac:dyDescent="0.25">
      <c r="A10" s="20" t="s">
        <v>56</v>
      </c>
      <c r="B10" s="20"/>
      <c r="C10" s="20"/>
      <c r="D10" s="5">
        <f>IF(D9&lt;=90,D9,90)</f>
        <v>0</v>
      </c>
      <c r="K10" s="10" t="s">
        <v>79</v>
      </c>
      <c r="M10" s="10" t="s">
        <v>100</v>
      </c>
    </row>
    <row r="11" spans="1:13" x14ac:dyDescent="0.25">
      <c r="A11" s="21" t="s">
        <v>27</v>
      </c>
      <c r="B11" s="21"/>
      <c r="C11" s="21"/>
      <c r="D11" s="4"/>
      <c r="K11" s="10" t="s">
        <v>80</v>
      </c>
      <c r="M11" s="10" t="s">
        <v>101</v>
      </c>
    </row>
    <row r="12" spans="1:13" x14ac:dyDescent="0.25">
      <c r="A12" s="20" t="s">
        <v>55</v>
      </c>
      <c r="B12" s="20"/>
      <c r="C12" s="20"/>
      <c r="D12" s="5">
        <f>IF(AND('prijavni obrazac'!D44=0,'prijavni obrazac'!D45=0),0,'prijavni obrazac'!D44/'prijavni obrazac'!D45)</f>
        <v>0</v>
      </c>
      <c r="K12" s="10" t="s">
        <v>81</v>
      </c>
      <c r="M12" s="10" t="s">
        <v>102</v>
      </c>
    </row>
    <row r="13" spans="1:13" x14ac:dyDescent="0.25">
      <c r="A13" s="20" t="s">
        <v>56</v>
      </c>
      <c r="B13" s="20"/>
      <c r="C13" s="20"/>
      <c r="D13" s="5">
        <f>IF(D12&lt;=87,D12,87)</f>
        <v>0</v>
      </c>
      <c r="K13" s="10" t="s">
        <v>82</v>
      </c>
      <c r="M13" s="10" t="s">
        <v>103</v>
      </c>
    </row>
    <row r="14" spans="1:13" x14ac:dyDescent="0.25">
      <c r="A14" s="21" t="s">
        <v>28</v>
      </c>
      <c r="B14" s="21"/>
      <c r="C14" s="21"/>
      <c r="D14" s="4"/>
      <c r="K14" s="10" t="s">
        <v>83</v>
      </c>
      <c r="M14" s="10" t="s">
        <v>104</v>
      </c>
    </row>
    <row r="15" spans="1:13" x14ac:dyDescent="0.25">
      <c r="A15" s="20" t="s">
        <v>55</v>
      </c>
      <c r="B15" s="20"/>
      <c r="C15" s="20"/>
      <c r="D15" s="5">
        <f>IF(AND('prijavni obrazac'!D47=0,'prijavni obrazac'!D48=0),0,'prijavni obrazac'!D47/'prijavni obrazac'!D48)</f>
        <v>0</v>
      </c>
      <c r="K15" s="10" t="s">
        <v>84</v>
      </c>
      <c r="M15" s="10" t="s">
        <v>105</v>
      </c>
    </row>
    <row r="16" spans="1:13" x14ac:dyDescent="0.25">
      <c r="A16" s="20" t="s">
        <v>56</v>
      </c>
      <c r="B16" s="20"/>
      <c r="C16" s="20"/>
      <c r="D16" s="5">
        <f>IF(D15&lt;=85,D15,85)</f>
        <v>0</v>
      </c>
      <c r="K16" s="10" t="s">
        <v>85</v>
      </c>
      <c r="M16" s="10" t="s">
        <v>106</v>
      </c>
    </row>
    <row r="17" spans="1:14" x14ac:dyDescent="0.25">
      <c r="A17" s="21" t="s">
        <v>29</v>
      </c>
      <c r="B17" s="21"/>
      <c r="C17" s="21"/>
      <c r="D17" s="4"/>
      <c r="K17" s="10" t="s">
        <v>86</v>
      </c>
      <c r="M17" s="10" t="s">
        <v>107</v>
      </c>
    </row>
    <row r="18" spans="1:14" x14ac:dyDescent="0.25">
      <c r="A18" s="20" t="s">
        <v>55</v>
      </c>
      <c r="B18" s="20"/>
      <c r="C18" s="20"/>
      <c r="D18" s="5">
        <f>IF(AND('prijavni obrazac'!D50=0,'prijavni obrazac'!D51=0),0,'prijavni obrazac'!D50/'prijavni obrazac'!D51)</f>
        <v>0</v>
      </c>
      <c r="K18" s="10" t="s">
        <v>87</v>
      </c>
      <c r="M18" s="10" t="s">
        <v>108</v>
      </c>
    </row>
    <row r="19" spans="1:14" x14ac:dyDescent="0.25">
      <c r="A19" s="20" t="s">
        <v>56</v>
      </c>
      <c r="B19" s="20"/>
      <c r="C19" s="20"/>
      <c r="D19" s="5">
        <f>IF(D18&lt;=80,D18,80)</f>
        <v>0</v>
      </c>
      <c r="K19" s="10" t="s">
        <v>88</v>
      </c>
      <c r="M19" s="10" t="s">
        <v>109</v>
      </c>
    </row>
    <row r="20" spans="1:14" x14ac:dyDescent="0.25">
      <c r="A20" s="21" t="s">
        <v>30</v>
      </c>
      <c r="B20" s="21"/>
      <c r="C20" s="21"/>
      <c r="D20" s="4"/>
      <c r="K20" s="10" t="s">
        <v>89</v>
      </c>
      <c r="M20" s="10" t="s">
        <v>110</v>
      </c>
    </row>
    <row r="21" spans="1:14" x14ac:dyDescent="0.25">
      <c r="A21" s="20" t="s">
        <v>55</v>
      </c>
      <c r="B21" s="20"/>
      <c r="C21" s="20"/>
      <c r="D21" s="5">
        <f>IF(AND('prijavni obrazac'!D53=0,'prijavni obrazac'!D54=0),0,'prijavni obrazac'!D53/'prijavni obrazac'!D54)</f>
        <v>0</v>
      </c>
      <c r="K21" s="10" t="s">
        <v>90</v>
      </c>
      <c r="M21" s="10" t="s">
        <v>111</v>
      </c>
    </row>
    <row r="22" spans="1:14" x14ac:dyDescent="0.25">
      <c r="A22" s="20" t="s">
        <v>56</v>
      </c>
      <c r="B22" s="20"/>
      <c r="C22" s="20"/>
      <c r="D22" s="5">
        <f>IF(D21&lt;=80,D21,80)</f>
        <v>0</v>
      </c>
      <c r="K22" s="10" t="s">
        <v>91</v>
      </c>
      <c r="M22" s="10" t="s">
        <v>112</v>
      </c>
    </row>
    <row r="23" spans="1:14" x14ac:dyDescent="0.25">
      <c r="A23" s="21" t="s">
        <v>31</v>
      </c>
      <c r="B23" s="21"/>
      <c r="C23" s="21"/>
      <c r="D23" s="4"/>
      <c r="K23" s="10" t="s">
        <v>92</v>
      </c>
      <c r="M23" s="10" t="s">
        <v>113</v>
      </c>
    </row>
    <row r="24" spans="1:14" x14ac:dyDescent="0.25">
      <c r="A24" s="20" t="s">
        <v>55</v>
      </c>
      <c r="B24" s="20"/>
      <c r="C24" s="20"/>
      <c r="D24" s="5">
        <f>IF(AND('prijavni obrazac'!D56=0,'prijavni obrazac'!D57=0),0,'prijavni obrazac'!D56/'prijavni obrazac'!D57)</f>
        <v>0</v>
      </c>
      <c r="K24" s="10" t="s">
        <v>93</v>
      </c>
      <c r="M24" s="10" t="s">
        <v>114</v>
      </c>
    </row>
    <row r="25" spans="1:14" x14ac:dyDescent="0.25">
      <c r="A25" s="20" t="s">
        <v>56</v>
      </c>
      <c r="B25" s="20"/>
      <c r="C25" s="20"/>
      <c r="D25" s="5">
        <f>IF(D24&lt;=80,D24,80)</f>
        <v>0</v>
      </c>
      <c r="K25" s="10" t="s">
        <v>94</v>
      </c>
      <c r="M25" s="10" t="s">
        <v>115</v>
      </c>
    </row>
    <row r="26" spans="1:14" x14ac:dyDescent="0.25">
      <c r="A26" s="21" t="s">
        <v>32</v>
      </c>
      <c r="B26" s="21"/>
      <c r="C26" s="21"/>
      <c r="D26" s="4"/>
      <c r="K26" s="10" t="s">
        <v>95</v>
      </c>
      <c r="M26" s="10" t="s">
        <v>116</v>
      </c>
    </row>
    <row r="27" spans="1:14" x14ac:dyDescent="0.25">
      <c r="A27" s="20" t="s">
        <v>55</v>
      </c>
      <c r="B27" s="20"/>
      <c r="C27" s="20"/>
      <c r="D27" s="5">
        <f>IF(AND('prijavni obrazac'!D59=0,'prijavni obrazac'!D60=0),0,'prijavni obrazac'!D59/'prijavni obrazac'!D60)</f>
        <v>0</v>
      </c>
      <c r="N27">
        <v>0</v>
      </c>
    </row>
    <row r="28" spans="1:14" x14ac:dyDescent="0.25">
      <c r="A28" s="20" t="s">
        <v>56</v>
      </c>
      <c r="B28" s="20"/>
      <c r="C28" s="20"/>
      <c r="D28" s="5">
        <f>IF(D27&lt;=25,D27,25)</f>
        <v>0</v>
      </c>
    </row>
    <row r="29" spans="1:14" ht="15.75" x14ac:dyDescent="0.25">
      <c r="A29" s="22" t="s">
        <v>33</v>
      </c>
      <c r="B29" s="22"/>
      <c r="C29" s="22"/>
      <c r="D29" s="22"/>
    </row>
    <row r="30" spans="1:14" x14ac:dyDescent="0.25">
      <c r="A30" s="21" t="s">
        <v>34</v>
      </c>
      <c r="B30" s="21"/>
      <c r="C30" s="21"/>
      <c r="D30" s="4"/>
    </row>
    <row r="31" spans="1:14" x14ac:dyDescent="0.25">
      <c r="A31" s="20" t="s">
        <v>25</v>
      </c>
      <c r="B31" s="20"/>
      <c r="C31" s="20"/>
      <c r="D31" s="5">
        <f>IF(AND('prijavni obrazac'!D63=0,'prijavni obrazac'!D64=0),0,'prijavni obrazac'!D63/'prijavni obrazac'!D64)</f>
        <v>0</v>
      </c>
    </row>
    <row r="32" spans="1:14" ht="17.25" x14ac:dyDescent="0.25">
      <c r="A32" s="20" t="s">
        <v>40</v>
      </c>
      <c r="B32" s="20"/>
      <c r="C32" s="20"/>
      <c r="D32" s="5">
        <f>IF(D31&lt;=450,D31,450)</f>
        <v>0</v>
      </c>
    </row>
    <row r="33" spans="1:4" ht="15.75" x14ac:dyDescent="0.25">
      <c r="A33" s="23" t="s">
        <v>35</v>
      </c>
      <c r="B33" s="23"/>
      <c r="C33" s="23"/>
      <c r="D33" s="23"/>
    </row>
    <row r="34" spans="1:4" ht="15" customHeight="1" x14ac:dyDescent="0.25">
      <c r="A34" s="21" t="s">
        <v>59</v>
      </c>
      <c r="B34" s="21"/>
      <c r="C34" s="21"/>
      <c r="D34" s="4"/>
    </row>
    <row r="35" spans="1:4" x14ac:dyDescent="0.25">
      <c r="A35" s="20" t="s">
        <v>25</v>
      </c>
      <c r="B35" s="20"/>
      <c r="C35" s="20"/>
      <c r="D35" s="5"/>
    </row>
    <row r="36" spans="1:4" ht="15" customHeight="1" x14ac:dyDescent="0.25">
      <c r="A36" s="21" t="s">
        <v>60</v>
      </c>
      <c r="B36" s="21"/>
      <c r="C36" s="21"/>
      <c r="D36" s="4"/>
    </row>
    <row r="37" spans="1:4" x14ac:dyDescent="0.25">
      <c r="A37" s="20" t="s">
        <v>25</v>
      </c>
      <c r="B37" s="20"/>
      <c r="C37" s="20"/>
      <c r="D37" s="5"/>
    </row>
    <row r="38" spans="1:4" ht="15" customHeight="1" x14ac:dyDescent="0.25">
      <c r="A38" s="21" t="s">
        <v>61</v>
      </c>
      <c r="B38" s="21"/>
      <c r="C38" s="21"/>
      <c r="D38" s="4"/>
    </row>
    <row r="39" spans="1:4" x14ac:dyDescent="0.25">
      <c r="A39" s="20" t="s">
        <v>25</v>
      </c>
      <c r="B39" s="20"/>
      <c r="C39" s="20"/>
      <c r="D39" s="5"/>
    </row>
    <row r="40" spans="1:4" ht="15.75" x14ac:dyDescent="0.25">
      <c r="A40" s="23" t="s">
        <v>36</v>
      </c>
      <c r="B40" s="23"/>
      <c r="C40" s="23"/>
      <c r="D40" s="23"/>
    </row>
    <row r="41" spans="1:4" x14ac:dyDescent="0.25">
      <c r="A41" s="21" t="s">
        <v>37</v>
      </c>
      <c r="B41" s="21"/>
      <c r="C41" s="21"/>
      <c r="D41" s="4"/>
    </row>
    <row r="42" spans="1:4" x14ac:dyDescent="0.25">
      <c r="A42" s="20" t="s">
        <v>63</v>
      </c>
      <c r="B42" s="20"/>
      <c r="C42" s="20"/>
      <c r="D42" s="5">
        <f>IF(AND('prijavni obrazac'!D74=0,'prijavni obrazac'!D75=0),0,'prijavni obrazac'!D74/'prijavni obrazac'!D75)</f>
        <v>0</v>
      </c>
    </row>
    <row r="43" spans="1:4" x14ac:dyDescent="0.25">
      <c r="A43" s="20" t="s">
        <v>64</v>
      </c>
      <c r="B43" s="20"/>
      <c r="C43" s="20"/>
      <c r="D43" s="5">
        <f>IF(D42&lt;=600,D42,600)</f>
        <v>0</v>
      </c>
    </row>
    <row r="44" spans="1:4" x14ac:dyDescent="0.25">
      <c r="A44" s="20"/>
      <c r="B44" s="20"/>
      <c r="C44" s="20"/>
      <c r="D44" s="3"/>
    </row>
    <row r="45" spans="1:4" x14ac:dyDescent="0.25">
      <c r="A45" s="20"/>
      <c r="B45" s="20"/>
      <c r="C45" s="20"/>
      <c r="D45" s="3"/>
    </row>
    <row r="46" spans="1:4" ht="15.75" x14ac:dyDescent="0.25">
      <c r="A46" s="23" t="s">
        <v>53</v>
      </c>
      <c r="B46" s="23"/>
      <c r="C46" s="23"/>
      <c r="D46" s="23"/>
    </row>
    <row r="47" spans="1:4" x14ac:dyDescent="0.25">
      <c r="A47" s="21" t="s">
        <v>54</v>
      </c>
      <c r="B47" s="21"/>
      <c r="C47" s="21"/>
      <c r="D47" s="4"/>
    </row>
    <row r="48" spans="1:4" x14ac:dyDescent="0.25">
      <c r="A48" s="20" t="s">
        <v>25</v>
      </c>
      <c r="B48" s="20"/>
      <c r="C48" s="20"/>
      <c r="D48" s="5"/>
    </row>
    <row r="49" spans="1:5" x14ac:dyDescent="0.25">
      <c r="A49" t="s">
        <v>73</v>
      </c>
      <c r="B49">
        <f>IF(AND('prijavni obrazac'!D112&gt;0,'prijavni obrazac'!D124&gt;0,'prijavni obrazac'!D133),"A1",0)</f>
        <v>0</v>
      </c>
      <c r="D49">
        <f>IF(B49="A1",'prijavni obrazac'!D107+'prijavni obrazac'!D110+'prijavni obrazac'!D116+'prijavni obrazac'!D119+'prijavni obrazac'!D122,0)</f>
        <v>0</v>
      </c>
      <c r="E49">
        <f>IF(B49="A1",'prijavni obrazac'!D108+'prijavni obrazac'!D111+'prijavni obrazac'!D117+'prijavni obrazac'!D120+'prijavni obrazac'!D123,0)</f>
        <v>0</v>
      </c>
    </row>
    <row r="50" spans="1:5" x14ac:dyDescent="0.25">
      <c r="A50" t="s">
        <v>71</v>
      </c>
      <c r="B50" t="str">
        <f>IF('prijavni obrazac'!D124=0,"A2",0)</f>
        <v>A2</v>
      </c>
      <c r="D50">
        <f>IF(B50="A2",'prijavni obrazac'!D112,0)</f>
        <v>0</v>
      </c>
      <c r="E50">
        <f>IF(B50="A2",'prijavni obrazac'!D113,0)</f>
        <v>0</v>
      </c>
    </row>
    <row r="51" spans="1:5" x14ac:dyDescent="0.25">
      <c r="A51" t="s">
        <v>72</v>
      </c>
      <c r="B51" t="str">
        <f>IF('prijavni obrazac'!D112=0,"A3",0)</f>
        <v>A3</v>
      </c>
      <c r="D51">
        <f>IF(B51="A3",'prijavni obrazac'!D124,0)</f>
        <v>0</v>
      </c>
      <c r="E51">
        <f>IF(B51="A3",'prijavni obrazac'!D125,0)</f>
        <v>0</v>
      </c>
    </row>
    <row r="52" spans="1:5" x14ac:dyDescent="0.25">
      <c r="D52">
        <f>D49+D50+D51</f>
        <v>0</v>
      </c>
      <c r="E52">
        <f>E49+E50+E51</f>
        <v>0</v>
      </c>
    </row>
  </sheetData>
  <dataConsolidate/>
  <mergeCells count="46">
    <mergeCell ref="A48:C48"/>
    <mergeCell ref="A42:C42"/>
    <mergeCell ref="A43:C43"/>
    <mergeCell ref="A44:C44"/>
    <mergeCell ref="A45:C45"/>
    <mergeCell ref="A46:D46"/>
    <mergeCell ref="A47:C47"/>
    <mergeCell ref="A38:C38"/>
    <mergeCell ref="A39:C39"/>
    <mergeCell ref="A40:D40"/>
    <mergeCell ref="A41:C41"/>
    <mergeCell ref="A33:D33"/>
    <mergeCell ref="A34:C34"/>
    <mergeCell ref="A35:C35"/>
    <mergeCell ref="A36:C36"/>
    <mergeCell ref="A37:C37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D29"/>
    <mergeCell ref="A30:C30"/>
    <mergeCell ref="A31:C31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3:D3"/>
    <mergeCell ref="A4:D4"/>
    <mergeCell ref="A5:C5"/>
    <mergeCell ref="A6:C6"/>
    <mergeCell ref="A7:C7"/>
  </mergeCells>
  <conditionalFormatting sqref="D5 D8 D11 D14 D17 D20 D23 D26">
    <cfRule type="containsBlanks" dxfId="36" priority="35">
      <formula>LEN(TRIM(D5))=0</formula>
    </cfRule>
  </conditionalFormatting>
  <conditionalFormatting sqref="D5">
    <cfRule type="containsText" dxfId="35" priority="33" operator="containsText" text="NE">
      <formula>NOT(ISERROR(SEARCH("NE",D5)))</formula>
    </cfRule>
    <cfRule type="containsText" dxfId="34" priority="34" operator="containsText" text="DA">
      <formula>NOT(ISERROR(SEARCH("DA",D5)))</formula>
    </cfRule>
  </conditionalFormatting>
  <conditionalFormatting sqref="D8">
    <cfRule type="containsText" dxfId="33" priority="32" operator="containsText" text="DA">
      <formula>NOT(ISERROR(SEARCH("DA",D8)))</formula>
    </cfRule>
    <cfRule type="containsText" dxfId="32" priority="31" operator="containsText" text="NE">
      <formula>NOT(ISERROR(SEARCH("NE",D8)))</formula>
    </cfRule>
  </conditionalFormatting>
  <conditionalFormatting sqref="D11">
    <cfRule type="containsText" dxfId="31" priority="30" operator="containsText" text="DA">
      <formula>NOT(ISERROR(SEARCH("DA",D11)))</formula>
    </cfRule>
    <cfRule type="containsText" dxfId="30" priority="29" operator="containsText" text="NE">
      <formula>NOT(ISERROR(SEARCH("NE",D11)))</formula>
    </cfRule>
  </conditionalFormatting>
  <conditionalFormatting sqref="D14">
    <cfRule type="containsText" dxfId="29" priority="28" operator="containsText" text="DA">
      <formula>NOT(ISERROR(SEARCH("DA",D14)))</formula>
    </cfRule>
    <cfRule type="containsText" dxfId="28" priority="27" operator="containsText" text="NE">
      <formula>NOT(ISERROR(SEARCH("NE",D14)))</formula>
    </cfRule>
  </conditionalFormatting>
  <conditionalFormatting sqref="D17">
    <cfRule type="containsText" dxfId="27" priority="26" operator="containsText" text="DA">
      <formula>NOT(ISERROR(SEARCH("DA",D17)))</formula>
    </cfRule>
    <cfRule type="containsText" dxfId="26" priority="25" operator="containsText" text="NE">
      <formula>NOT(ISERROR(SEARCH("NE",D17)))</formula>
    </cfRule>
  </conditionalFormatting>
  <conditionalFormatting sqref="D20">
    <cfRule type="containsText" dxfId="25" priority="24" operator="containsText" text="DA">
      <formula>NOT(ISERROR(SEARCH("DA",D20)))</formula>
    </cfRule>
    <cfRule type="containsText" dxfId="24" priority="23" operator="containsText" text="NE">
      <formula>NOT(ISERROR(SEARCH("NE",D20)))</formula>
    </cfRule>
  </conditionalFormatting>
  <conditionalFormatting sqref="D23">
    <cfRule type="containsText" dxfId="23" priority="22" operator="containsText" text="DA">
      <formula>NOT(ISERROR(SEARCH("DA",D23)))</formula>
    </cfRule>
    <cfRule type="containsText" dxfId="22" priority="21" operator="containsText" text="NE">
      <formula>NOT(ISERROR(SEARCH("NE",D23)))</formula>
    </cfRule>
  </conditionalFormatting>
  <conditionalFormatting sqref="D26">
    <cfRule type="containsText" dxfId="21" priority="20" operator="containsText" text="DA">
      <formula>NOT(ISERROR(SEARCH("DA",D26)))</formula>
    </cfRule>
    <cfRule type="containsText" dxfId="20" priority="19" operator="containsText" text="NE">
      <formula>NOT(ISERROR(SEARCH("NE",D26)))</formula>
    </cfRule>
  </conditionalFormatting>
  <conditionalFormatting sqref="D30">
    <cfRule type="containsBlanks" dxfId="19" priority="18">
      <formula>LEN(TRIM(D30))=0</formula>
    </cfRule>
    <cfRule type="containsText" dxfId="18" priority="16" operator="containsText" text="NE">
      <formula>NOT(ISERROR(SEARCH("NE",D30)))</formula>
    </cfRule>
    <cfRule type="containsText" dxfId="17" priority="17" operator="containsText" text="DA">
      <formula>NOT(ISERROR(SEARCH("DA",D30)))</formula>
    </cfRule>
  </conditionalFormatting>
  <conditionalFormatting sqref="D34">
    <cfRule type="containsText" dxfId="16" priority="13" operator="containsText" text="NE">
      <formula>NOT(ISERROR(SEARCH("NE",D34)))</formula>
    </cfRule>
    <cfRule type="containsBlanks" dxfId="15" priority="15">
      <formula>LEN(TRIM(D34))=0</formula>
    </cfRule>
    <cfRule type="containsText" dxfId="14" priority="14" operator="containsText" text="DA">
      <formula>NOT(ISERROR(SEARCH("DA",D34)))</formula>
    </cfRule>
  </conditionalFormatting>
  <conditionalFormatting sqref="D36">
    <cfRule type="containsBlanks" dxfId="13" priority="12">
      <formula>LEN(TRIM(D36))=0</formula>
    </cfRule>
    <cfRule type="containsText" dxfId="12" priority="11" operator="containsText" text="DA">
      <formula>NOT(ISERROR(SEARCH("DA",D36)))</formula>
    </cfRule>
    <cfRule type="containsText" dxfId="11" priority="10" operator="containsText" text="NE">
      <formula>NOT(ISERROR(SEARCH("NE",D36)))</formula>
    </cfRule>
  </conditionalFormatting>
  <conditionalFormatting sqref="D38">
    <cfRule type="containsBlanks" dxfId="10" priority="9">
      <formula>LEN(TRIM(D38))=0</formula>
    </cfRule>
    <cfRule type="containsText" dxfId="9" priority="8" operator="containsText" text="DA">
      <formula>NOT(ISERROR(SEARCH("DA",D38)))</formula>
    </cfRule>
    <cfRule type="containsText" dxfId="8" priority="7" operator="containsText" text="NE">
      <formula>NOT(ISERROR(SEARCH("NE",D38)))</formula>
    </cfRule>
  </conditionalFormatting>
  <conditionalFormatting sqref="D41">
    <cfRule type="containsBlanks" dxfId="7" priority="6">
      <formula>LEN(TRIM(D41))=0</formula>
    </cfRule>
    <cfRule type="containsText" dxfId="6" priority="5" operator="containsText" text="DA">
      <formula>NOT(ISERROR(SEARCH("DA",D41)))</formula>
    </cfRule>
    <cfRule type="containsText" dxfId="5" priority="4" operator="containsText" text="NE">
      <formula>NOT(ISERROR(SEARCH("NE",D41)))</formula>
    </cfRule>
  </conditionalFormatting>
  <conditionalFormatting sqref="D47">
    <cfRule type="containsBlanks" dxfId="4" priority="3">
      <formula>LEN(TRIM(D47))=0</formula>
    </cfRule>
    <cfRule type="containsText" dxfId="3" priority="2" operator="containsText" text="DA">
      <formula>NOT(ISERROR(SEARCH("DA",D47)))</formula>
    </cfRule>
    <cfRule type="containsText" dxfId="2" priority="1" operator="containsText" text="NE">
      <formula>NOT(ISERROR(SEARCH("NE",D47)))</formula>
    </cfRule>
  </conditionalFormatting>
  <dataValidations disablePrompts="1" count="5">
    <dataValidation type="decimal" operator="greaterThan" allowBlank="1" showInputMessage="1" showErrorMessage="1" errorTitle="Upozorenje" error="Unijeti vrijednost veću od nule, koristiti decimalni zarez (,)" promptTitle="Napomena" prompt="Unijeti vrijednost veću od 0, koristiti decimalni zarez (,)" sqref="D13 D48 D25 D28 D39 D16 D19 D22 D37 D7 D35" xr:uid="{FE667CEB-21DD-416C-9ABC-C3C4EC99125F}">
      <formula1>0</formula1>
    </dataValidation>
    <dataValidation type="list" allowBlank="1" showInputMessage="1" showErrorMessage="1" errorTitle="Upozorenje" error="Odaberite vrijednost iz padajućeg izbornika" sqref="D36 D30 D34 D41 D23 D26 D5 D47 D8 D11 D14 D17 D20 D38 D44:D45" xr:uid="{86AE6192-0A6F-46DF-AF79-A378F4AC206D}">
      <formula1>"DA,NE"</formula1>
    </dataValidation>
    <dataValidation type="decimal" operator="greaterThan" allowBlank="1" errorTitle="Upozorenje" error="Unijeti vrijednost veću od nule, koristiti decimalni zarez (,)" promptTitle="Napomena" prompt="Unijeti vrijednost veću od 0, koristiti decimalni zarez (,)" sqref="D31" xr:uid="{692E1061-744F-4DF8-9195-B77912FDE99C}">
      <formula1>0</formula1>
    </dataValidation>
    <dataValidation type="decimal" operator="greaterThan" errorTitle="Upozorenje" error="Unijeti vrijednost veću od nule, koristiti decimalni zarez (,)" promptTitle="Napomena" prompt="Unijeti vrijednost veću od 0, koristiti decimalni zarez (,)" sqref="D6 D21 D32 D9 D12 D15 D18 D24 D27" xr:uid="{A34B291B-8EDE-4E41-95B8-9328FB10883B}">
      <formula1>0</formula1>
    </dataValidation>
    <dataValidation allowBlank="1" sqref="D42 D43" xr:uid="{8A7041E4-D94F-44E4-9B30-72C2E563F33E}"/>
  </dataValidations>
  <pageMargins left="0.7" right="0.7" top="0.75" bottom="0.75" header="0.3" footer="0.3"/>
  <ignoredErrors>
    <ignoredError sqref="D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prijavni obrazac</vt:lpstr>
      <vt:lpstr>List1</vt:lpstr>
      <vt:lpstr>'prijavni obrazac'!Podrucje_ispisa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Ilijević</dc:creator>
  <cp:lastModifiedBy>Aleksandar Halavanja</cp:lastModifiedBy>
  <cp:lastPrinted>2024-03-11T15:25:57Z</cp:lastPrinted>
  <dcterms:created xsi:type="dcterms:W3CDTF">2024-03-02T10:17:44Z</dcterms:created>
  <dcterms:modified xsi:type="dcterms:W3CDTF">2024-03-11T15:26:55Z</dcterms:modified>
</cp:coreProperties>
</file>